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eorgina\Documents\2024\Paradoo Prime\Ram Sale Lists\"/>
    </mc:Choice>
  </mc:AlternateContent>
  <xr:revisionPtr revIDLastSave="0" documentId="8_{F80FE63D-B206-42A1-8FBF-0D00DED62E4E}" xr6:coauthVersionLast="47" xr6:coauthVersionMax="47" xr10:uidLastSave="{00000000-0000-0000-0000-000000000000}"/>
  <bookViews>
    <workbookView xWindow="-120" yWindow="-120" windowWidth="20730" windowHeight="11040" xr2:uid="{2247AC1C-85E4-4A80-BDEE-24844E99A5BE}"/>
  </bookViews>
  <sheets>
    <sheet name="Rams" sheetId="1" r:id="rId1"/>
  </sheets>
  <externalReferences>
    <externalReference r:id="rId2"/>
    <externalReference r:id="rId3"/>
    <externalReference r:id="rId4"/>
  </externalReferences>
  <definedNames>
    <definedName name="Aloeburn" localSheetId="0">[1]!Table810222324[#Data]</definedName>
    <definedName name="Aloeburn">[1]!Table810222324[#Data]</definedName>
    <definedName name="Aloeburn2020d" localSheetId="0">[1]!Table810222324[#Data]</definedName>
    <definedName name="Aloeburn2020d">[1]!Table810222324[#Data]</definedName>
    <definedName name="Aloeburn2020drop" localSheetId="0">[1]!Table810222324[#Data]</definedName>
    <definedName name="Aloeburn2020drop">[1]!Table810222324[#Data]</definedName>
    <definedName name="Eural20drop">#REF!</definedName>
    <definedName name="SG_DROPOUT" localSheetId="0">[2]!Table810221533345[#Data]</definedName>
    <definedName name="SG_DROPOUT">#REF!</definedName>
    <definedName name="SGEweDrop" localSheetId="0">[2]!Table810221533345[#Data]</definedName>
    <definedName name="SGEweDrop">#REF!</definedName>
    <definedName name="Weightings" localSheetId="0">[2]!Table1[#Data]</definedName>
    <definedName name="Weightings">[3]!Table1[#Data]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5" i="1" l="1"/>
  <c r="AK15" i="1"/>
  <c r="AJ15" i="1"/>
  <c r="AI15" i="1"/>
  <c r="AH15" i="1"/>
  <c r="I15" i="1"/>
  <c r="J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</calcChain>
</file>

<file path=xl/sharedStrings.xml><?xml version="1.0" encoding="utf-8"?>
<sst xmlns="http://schemas.openxmlformats.org/spreadsheetml/2006/main" count="537" uniqueCount="351">
  <si>
    <t>Percentile</t>
  </si>
  <si>
    <t>BWT</t>
  </si>
  <si>
    <t>WWT</t>
  </si>
  <si>
    <t>PWT</t>
  </si>
  <si>
    <t>AWT</t>
  </si>
  <si>
    <t>PFAT</t>
  </si>
  <si>
    <t>YFAT</t>
  </si>
  <si>
    <t>PEMD</t>
  </si>
  <si>
    <t>YEMD</t>
  </si>
  <si>
    <t>YCFW</t>
  </si>
  <si>
    <t>YFD</t>
  </si>
  <si>
    <t>YWR</t>
  </si>
  <si>
    <t>WR</t>
  </si>
  <si>
    <t>YCON</t>
  </si>
  <si>
    <t>Con</t>
  </si>
  <si>
    <t>YLS</t>
  </si>
  <si>
    <t>LS</t>
  </si>
  <si>
    <t>YERA</t>
  </si>
  <si>
    <t>ERA</t>
  </si>
  <si>
    <t>MWWT</t>
  </si>
  <si>
    <t>IMF</t>
  </si>
  <si>
    <t>SHRF5</t>
  </si>
  <si>
    <t>CS</t>
  </si>
  <si>
    <t>MCP+</t>
  </si>
  <si>
    <t>Top 1%</t>
  </si>
  <si>
    <t>Top 5%</t>
  </si>
  <si>
    <t>Top 10%</t>
  </si>
  <si>
    <t>Top 20%</t>
  </si>
  <si>
    <t>Top 30%</t>
  </si>
  <si>
    <t>Top 40%</t>
  </si>
  <si>
    <t>Top 50%</t>
  </si>
  <si>
    <t>Top 60%</t>
  </si>
  <si>
    <t>Top 70%</t>
  </si>
  <si>
    <t>Top 80%</t>
  </si>
  <si>
    <t>Top 90%</t>
  </si>
  <si>
    <t>Average</t>
  </si>
  <si>
    <t>Sire</t>
  </si>
  <si>
    <t>Dam</t>
  </si>
  <si>
    <t>BT</t>
  </si>
  <si>
    <t>RT</t>
  </si>
  <si>
    <t>SHEAR</t>
  </si>
  <si>
    <t>150058-2023-230025</t>
  </si>
  <si>
    <t>150058-2021-210108</t>
  </si>
  <si>
    <t>150058-2020-200109</t>
  </si>
  <si>
    <t>150058-2023-230026</t>
  </si>
  <si>
    <t>150099-2021-214762</t>
  </si>
  <si>
    <t>150058-2021-210291</t>
  </si>
  <si>
    <t>150058-2023-230030</t>
  </si>
  <si>
    <t>150099-2021-213089</t>
  </si>
  <si>
    <t>150058-2021-211331</t>
  </si>
  <si>
    <t>150058-2023-230035</t>
  </si>
  <si>
    <t>150058-2019-190207</t>
  </si>
  <si>
    <t>150058-2023-230050</t>
  </si>
  <si>
    <t>150058-2021-210159</t>
  </si>
  <si>
    <t>150058-2023-230054</t>
  </si>
  <si>
    <t>150099-2021-214584</t>
  </si>
  <si>
    <t>150058-2021-210011</t>
  </si>
  <si>
    <t>150058-2023-230009</t>
  </si>
  <si>
    <t>150058-2021-210113</t>
  </si>
  <si>
    <t>150058-2021-210407</t>
  </si>
  <si>
    <t>150058-2023-230010</t>
  </si>
  <si>
    <t>150058-2023-230012</t>
  </si>
  <si>
    <t>150058-2021-210588</t>
  </si>
  <si>
    <t>150058-2023-230102</t>
  </si>
  <si>
    <t>150058-2019-190617</t>
  </si>
  <si>
    <t>150058-2023-230106</t>
  </si>
  <si>
    <t>150058-2021-211240</t>
  </si>
  <si>
    <t>150058-2021-210088</t>
  </si>
  <si>
    <t>150058-2023-230112</t>
  </si>
  <si>
    <t>150058-2020-200156</t>
  </si>
  <si>
    <t>150058-2023-230114</t>
  </si>
  <si>
    <t>150058-2020-200900</t>
  </si>
  <si>
    <t>150058-2023-230060</t>
  </si>
  <si>
    <t>150058-2021-210359</t>
  </si>
  <si>
    <t>150058-2023-230072</t>
  </si>
  <si>
    <t>150058-2021-210107</t>
  </si>
  <si>
    <t>150058-2021-211544</t>
  </si>
  <si>
    <t>150058-2023-230080</t>
  </si>
  <si>
    <t>150058-2020-200116</t>
  </si>
  <si>
    <t>150058-2023-230085</t>
  </si>
  <si>
    <t>150058-2021-211039</t>
  </si>
  <si>
    <t>150058-2023-230089</t>
  </si>
  <si>
    <t>150058-2019-190157</t>
  </si>
  <si>
    <t>150058-2023-230090</t>
  </si>
  <si>
    <t>150058-2023-230141</t>
  </si>
  <si>
    <t>150058-2021-210393</t>
  </si>
  <si>
    <t>150058-2023-230143</t>
  </si>
  <si>
    <t>150058-2021-211469</t>
  </si>
  <si>
    <t>150058-2023-230164</t>
  </si>
  <si>
    <t>150058-2021-210545</t>
  </si>
  <si>
    <t>150058-2023-230167</t>
  </si>
  <si>
    <t>150058-2021-210032</t>
  </si>
  <si>
    <t>150058-2021-210778</t>
  </si>
  <si>
    <t>150058-2023-230305</t>
  </si>
  <si>
    <t>150058-2021-210087</t>
  </si>
  <si>
    <t>150058-2023-230308</t>
  </si>
  <si>
    <t>150058-2020-200138</t>
  </si>
  <si>
    <t>150058-2023-230328</t>
  </si>
  <si>
    <t>150058-2021-211250</t>
  </si>
  <si>
    <t>150058-2023-230223</t>
  </si>
  <si>
    <t>150058-2021-211267</t>
  </si>
  <si>
    <t>150058-2023-230227</t>
  </si>
  <si>
    <t>150058-2019-190546</t>
  </si>
  <si>
    <t>150058-2023-230189</t>
  </si>
  <si>
    <t>150058-2021-211437</t>
  </si>
  <si>
    <t>150058-2023-230193</t>
  </si>
  <si>
    <t>150058-2019-190329</t>
  </si>
  <si>
    <t>150058-2023-230197</t>
  </si>
  <si>
    <t>150058-2021-211172</t>
  </si>
  <si>
    <t>150058-2023-230474</t>
  </si>
  <si>
    <t>150058-2021-210048</t>
  </si>
  <si>
    <t>150058-2023-230484</t>
  </si>
  <si>
    <t>150058-2021-210797</t>
  </si>
  <si>
    <t>150058-2023-230630</t>
  </si>
  <si>
    <t>150058-2021-211214</t>
  </si>
  <si>
    <t>150058-2023-230631</t>
  </si>
  <si>
    <t>150058-2023-230638</t>
  </si>
  <si>
    <t>150058-2021-210132</t>
  </si>
  <si>
    <t>150058-2023-230644</t>
  </si>
  <si>
    <t>150058-2021-210820</t>
  </si>
  <si>
    <t>150058-2023-230650</t>
  </si>
  <si>
    <t>150058-2019-190170</t>
  </si>
  <si>
    <t>150058-2023-230782</t>
  </si>
  <si>
    <t>150058-2021-211435</t>
  </si>
  <si>
    <t>150058-2023-230783</t>
  </si>
  <si>
    <t>150058-2023-230797</t>
  </si>
  <si>
    <t>150058-2021-210692</t>
  </si>
  <si>
    <t>150058-2023-230798</t>
  </si>
  <si>
    <t>150058-2023-230819</t>
  </si>
  <si>
    <t>150058-2019-190783</t>
  </si>
  <si>
    <t>150058-2023-230820</t>
  </si>
  <si>
    <t>150058-2021-210875</t>
  </si>
  <si>
    <t>150058-2023-230955</t>
  </si>
  <si>
    <t>150058-2021-210023</t>
  </si>
  <si>
    <t>150058-2023-230961</t>
  </si>
  <si>
    <t>150058-2020-200134</t>
  </si>
  <si>
    <t>150058-2023-230963</t>
  </si>
  <si>
    <t>150058-2021-210319</t>
  </si>
  <si>
    <t>150058-2023-230969</t>
  </si>
  <si>
    <t>150058-2020-200009</t>
  </si>
  <si>
    <t>150058-2023-231103</t>
  </si>
  <si>
    <t>150058-2022-220015</t>
  </si>
  <si>
    <t>150058-2023-230263</t>
  </si>
  <si>
    <t>150058-2021-211352</t>
  </si>
  <si>
    <t>150058-2023-230265</t>
  </si>
  <si>
    <t>150058-2021-210112</t>
  </si>
  <si>
    <t>150058-2023-230275</t>
  </si>
  <si>
    <t>150058-2021-210226</t>
  </si>
  <si>
    <t>150058-2023-230283</t>
  </si>
  <si>
    <t>150058-2019-190591</t>
  </si>
  <si>
    <t>150058-2023-230296</t>
  </si>
  <si>
    <t>150058-2019-190315</t>
  </si>
  <si>
    <t>150058-2023-230297</t>
  </si>
  <si>
    <t>150058-2023-230428</t>
  </si>
  <si>
    <t>150058-2021-210637</t>
  </si>
  <si>
    <t>150058-2023-230429</t>
  </si>
  <si>
    <t>150058-2023-230436</t>
  </si>
  <si>
    <t>150058-2021-210327</t>
  </si>
  <si>
    <t>150058-2023-230439</t>
  </si>
  <si>
    <t>150058-2021-211539</t>
  </si>
  <si>
    <t>150058-2023-230451</t>
  </si>
  <si>
    <t>150058-2020-200186</t>
  </si>
  <si>
    <t>150058-2023-230579</t>
  </si>
  <si>
    <t>150058-2021-211091</t>
  </si>
  <si>
    <t>150058-2023-230583</t>
  </si>
  <si>
    <t>150058-2021-210307</t>
  </si>
  <si>
    <t>150058-2023-230591</t>
  </si>
  <si>
    <t>150058-2021-210279</t>
  </si>
  <si>
    <t>150058-2023-230767</t>
  </si>
  <si>
    <t>150058-2021-211345</t>
  </si>
  <si>
    <t>150058-2023-230912</t>
  </si>
  <si>
    <t>150058-2021-210352</t>
  </si>
  <si>
    <t>150058-2023-230917</t>
  </si>
  <si>
    <t>150058-2020-200139</t>
  </si>
  <si>
    <t>150058-2023-230920</t>
  </si>
  <si>
    <t>150058-2021-210342</t>
  </si>
  <si>
    <t>150058-2023-230228</t>
  </si>
  <si>
    <t>150058-2023-230229</t>
  </si>
  <si>
    <t>150058-2021-210462</t>
  </si>
  <si>
    <t>150058-2023-230252</t>
  </si>
  <si>
    <t>150058-2020-200074</t>
  </si>
  <si>
    <t>150058-2023-230383</t>
  </si>
  <si>
    <t>150058-2021-210480</t>
  </si>
  <si>
    <t>150058-2023-230386</t>
  </si>
  <si>
    <t>150058-2020-200071</t>
  </si>
  <si>
    <t>150058-2023-230400</t>
  </si>
  <si>
    <t>150058-2021-211427</t>
  </si>
  <si>
    <t>150058-2023-230417</t>
  </si>
  <si>
    <t>150058-2021-211182</t>
  </si>
  <si>
    <t>150058-2023-230418</t>
  </si>
  <si>
    <t>150058-2021-210658</t>
  </si>
  <si>
    <t>150058-2023-230549</t>
  </si>
  <si>
    <t>150058-2021-210810</t>
  </si>
  <si>
    <t>150058-2023-230564</t>
  </si>
  <si>
    <t>150058-2020-200208</t>
  </si>
  <si>
    <t>150058-2023-230575</t>
  </si>
  <si>
    <t>150058-2021-210118</t>
  </si>
  <si>
    <t>150058-2023-230578</t>
  </si>
  <si>
    <t>150058-2021-211393</t>
  </si>
  <si>
    <t>150058-2023-230700</t>
  </si>
  <si>
    <t>150058-2019-190308</t>
  </si>
  <si>
    <t>150058-2023-230706</t>
  </si>
  <si>
    <t>150058-2021-210533</t>
  </si>
  <si>
    <t>150058-2023-230713</t>
  </si>
  <si>
    <t>150058-2020-200069</t>
  </si>
  <si>
    <t>150058-2023-230735</t>
  </si>
  <si>
    <t>150058-2021-210056</t>
  </si>
  <si>
    <t>150058-2023-230861</t>
  </si>
  <si>
    <t>150058-2020-200193</t>
  </si>
  <si>
    <t>150058-2023-230870</t>
  </si>
  <si>
    <t>150058-2021-210044</t>
  </si>
  <si>
    <t>150058-2023-230874</t>
  </si>
  <si>
    <t>150058-2021-211217</t>
  </si>
  <si>
    <t>150058-2023-230896</t>
  </si>
  <si>
    <t>150058-2021-210485</t>
  </si>
  <si>
    <t>150058-2023-230897</t>
  </si>
  <si>
    <t>150058-2023-230212</t>
  </si>
  <si>
    <t>150058-2021-211598</t>
  </si>
  <si>
    <t>150058-2023-230352</t>
  </si>
  <si>
    <t>150058-2021-210597</t>
  </si>
  <si>
    <t>150058-2023-230353</t>
  </si>
  <si>
    <t>150058-2023-230366</t>
  </si>
  <si>
    <t>150058-2021-211262</t>
  </si>
  <si>
    <t>150058-2023-230368</t>
  </si>
  <si>
    <t>150058-2021-211374</t>
  </si>
  <si>
    <t>150058-2023-230378</t>
  </si>
  <si>
    <t>150058-2021-211166</t>
  </si>
  <si>
    <t>150058-2023-230500</t>
  </si>
  <si>
    <t>150058-2021-210696</t>
  </si>
  <si>
    <t>150058-2023-230511</t>
  </si>
  <si>
    <t>150058-2021-210647</t>
  </si>
  <si>
    <t>150058-2023-230528</t>
  </si>
  <si>
    <t>150058-2021-211429</t>
  </si>
  <si>
    <t>150058-2023-230534</t>
  </si>
  <si>
    <t>150058-2021-210845</t>
  </si>
  <si>
    <t>150058-2023-230535</t>
  </si>
  <si>
    <t>150058-2023-230667</t>
  </si>
  <si>
    <t>150058-2021-210117</t>
  </si>
  <si>
    <t>150058-2023-230673</t>
  </si>
  <si>
    <t>150058-2021-211008</t>
  </si>
  <si>
    <t>150058-2023-230686</t>
  </si>
  <si>
    <t>150058-2020-200028</t>
  </si>
  <si>
    <t>150058-2023-230690</t>
  </si>
  <si>
    <t>150058-2021-211251</t>
  </si>
  <si>
    <t>150058-2023-230692</t>
  </si>
  <si>
    <t>150058-2021-210209</t>
  </si>
  <si>
    <t>150058-2023-230823</t>
  </si>
  <si>
    <t>150058-2021-210690</t>
  </si>
  <si>
    <t>150058-2023-230826</t>
  </si>
  <si>
    <t>150058-2021-210434</t>
  </si>
  <si>
    <t>150058-2023-230830</t>
  </si>
  <si>
    <t>150058-2021-210917</t>
  </si>
  <si>
    <t>150058-2023-230838</t>
  </si>
  <si>
    <t>150058-2021-210766</t>
  </si>
  <si>
    <t>150058-2023-230839</t>
  </si>
  <si>
    <t>150058-2023-230849</t>
  </si>
  <si>
    <t>150058-2021-210613</t>
  </si>
  <si>
    <t>150058-2023-230851</t>
  </si>
  <si>
    <t>150058-2021-211326</t>
  </si>
  <si>
    <t>150058-2023-230853</t>
  </si>
  <si>
    <t>150058-2021-210757</t>
  </si>
  <si>
    <t>150058-2023-230855</t>
  </si>
  <si>
    <t>150058-2021-210996</t>
  </si>
  <si>
    <t>150058-2023-230992</t>
  </si>
  <si>
    <t>150058-2021-211379</t>
  </si>
  <si>
    <t>150058-2023-230994</t>
  </si>
  <si>
    <t>150058-2021-211363</t>
  </si>
  <si>
    <t>150058-2023-231117</t>
  </si>
  <si>
    <t>150058-2022-220225</t>
  </si>
  <si>
    <t>150058-2023-231135</t>
  </si>
  <si>
    <t>150058-2022-220396</t>
  </si>
  <si>
    <t>150058-2023-231139</t>
  </si>
  <si>
    <t>150058-2022-221558</t>
  </si>
  <si>
    <t>150058-2023-231142</t>
  </si>
  <si>
    <t>150058-2022-220267</t>
  </si>
  <si>
    <t>150058-2023-231274</t>
  </si>
  <si>
    <t>150058-2022-220894</t>
  </si>
  <si>
    <t>150058-2023-231088</t>
  </si>
  <si>
    <t>150058-2022-220826</t>
  </si>
  <si>
    <t>150058-2023-231089</t>
  </si>
  <si>
    <t>150058-2023-231093</t>
  </si>
  <si>
    <t>150058-2022-220742</t>
  </si>
  <si>
    <t>150058-2023-231095</t>
  </si>
  <si>
    <t>150058-2022-220415</t>
  </si>
  <si>
    <t>150058-2023-231243</t>
  </si>
  <si>
    <t>150058-2022-220899</t>
  </si>
  <si>
    <t>150058-2023-231263</t>
  </si>
  <si>
    <t>150058-2022-221023</t>
  </si>
  <si>
    <t>150058-2023-231028</t>
  </si>
  <si>
    <t>150058-2021-210214</t>
  </si>
  <si>
    <t>150058-2023-231029</t>
  </si>
  <si>
    <t>150058-2023-231034</t>
  </si>
  <si>
    <t>150058-2019-190288</t>
  </si>
  <si>
    <t>150058-2023-231040</t>
  </si>
  <si>
    <t>150058-2021-211229</t>
  </si>
  <si>
    <t>150058-2023-231046</t>
  </si>
  <si>
    <t>150058-2019-190439</t>
  </si>
  <si>
    <t>150058-2023-231201</t>
  </si>
  <si>
    <t>150058-2022-220879</t>
  </si>
  <si>
    <t>150058-2023-231217</t>
  </si>
  <si>
    <t>150058-2022-221128</t>
  </si>
  <si>
    <t>150058-2023-231349</t>
  </si>
  <si>
    <t>150058-2022-221386</t>
  </si>
  <si>
    <t>150058-2023-231361</t>
  </si>
  <si>
    <t>150058-2022-221789</t>
  </si>
  <si>
    <t>150058-2023-231144</t>
  </si>
  <si>
    <t>150058-2022-220738</t>
  </si>
  <si>
    <t>150058-2023-231146</t>
  </si>
  <si>
    <t>150058-2022-220136</t>
  </si>
  <si>
    <t>150058-2023-231149</t>
  </si>
  <si>
    <t>150058-2022-221362</t>
  </si>
  <si>
    <t>150058-2023-231164</t>
  </si>
  <si>
    <t>150058-2022-220092</t>
  </si>
  <si>
    <t>150058-2023-231169</t>
  </si>
  <si>
    <t>150058-2022-220766</t>
  </si>
  <si>
    <t>150058-2023-231170</t>
  </si>
  <si>
    <t>150058-2022-220128</t>
  </si>
  <si>
    <t>150058-2023-231177</t>
  </si>
  <si>
    <t>150058-2022-220198</t>
  </si>
  <si>
    <t>150058-2023-231334</t>
  </si>
  <si>
    <t>150058-2022-220613</t>
  </si>
  <si>
    <t>150058-2023-230034</t>
  </si>
  <si>
    <t>150058-2023-230071</t>
  </si>
  <si>
    <t>150058-2023-230621</t>
  </si>
  <si>
    <t>150058-2021-210650</t>
  </si>
  <si>
    <t>150058-2023-230806</t>
  </si>
  <si>
    <t>150058-2021-210612</t>
  </si>
  <si>
    <t>150058-2023-230950</t>
  </si>
  <si>
    <t>150058-2020-200516</t>
  </si>
  <si>
    <t>150058-2023-230458</t>
  </si>
  <si>
    <t>150058-2018-180149</t>
  </si>
  <si>
    <t>150058-2023-230602</t>
  </si>
  <si>
    <t>150058-2020-200421</t>
  </si>
  <si>
    <t>150058-2023-230397</t>
  </si>
  <si>
    <t>150058-2019-190471</t>
  </si>
  <si>
    <t>150058-2023-230678</t>
  </si>
  <si>
    <t>150058-2021-210813</t>
  </si>
  <si>
    <t>150058-2023-230343</t>
  </si>
  <si>
    <t>150058-2021-211390</t>
  </si>
  <si>
    <t>Lot no.</t>
  </si>
  <si>
    <t>VID</t>
  </si>
  <si>
    <t>SGID</t>
  </si>
  <si>
    <t>neXtgen Index</t>
  </si>
  <si>
    <t>Sheep Genetics run: 1st Sept 2024</t>
  </si>
  <si>
    <t>Front Pasterns</t>
  </si>
  <si>
    <t>Front Feet</t>
  </si>
  <si>
    <t>Back Feet</t>
  </si>
  <si>
    <t>Back Pasterns</t>
  </si>
  <si>
    <t>Feet colour</t>
  </si>
  <si>
    <t>Sale date: Friday, 27 September 2024</t>
  </si>
  <si>
    <t>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</si>
</sst>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1F1F1"/>
        <bgColor indexed="64"/>
      </patternFill>
    </fill>
  </fills>
  <borders count="10">
    <border>
      <left/>
      <right/>
      <top/>
      <bottom/>
      <diagonal/>
    </border>
    <border>
      <left style="thin">
        <color theme="7" tint="0.39994506668294322"/>
      </left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theme="7" tint="0.39994506668294322"/>
      </left>
      <right/>
      <top style="thin">
        <color theme="6" tint="0.39997558519241921"/>
      </top>
      <bottom/>
      <diagonal/>
    </border>
    <border>
      <left style="thick">
        <color theme="7" tint="0.39994506668294322"/>
      </left>
      <right style="thin">
        <color theme="7" tint="0.39994506668294322"/>
      </right>
      <top style="thick">
        <color theme="7" tint="0.39994506668294322"/>
      </top>
      <bottom style="thick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ck">
        <color theme="7" tint="0.39994506668294322"/>
      </top>
      <bottom style="thick">
        <color theme="7" tint="0.39994506668294322"/>
      </bottom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/>
      <right style="thin">
        <color theme="7" tint="0.39991454817346722"/>
      </right>
      <top/>
      <bottom/>
      <diagonal/>
    </border>
    <border>
      <left style="thick">
        <color theme="7" tint="0.39994506668294322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128"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7" tint="0.39994506668294322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border outline="0">
        <left style="thick">
          <color theme="7" tint="0.39994506668294322"/>
        </left>
        <right style="thick">
          <color theme="7" tint="0.39994506668294322"/>
        </right>
        <top style="thick">
          <color theme="7" tint="0.39994506668294322"/>
        </top>
        <bottom style="thick">
          <color theme="7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 outline="0">
        <left/>
        <right style="thin">
          <color theme="7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outline="0">
        <left style="thin">
          <color theme="7" tint="0.39994506668294322"/>
        </left>
      </border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border diagonalUp="0" diagonalDown="0">
        <left style="thick">
          <color theme="7" tint="0.39994506668294322"/>
        </left>
        <right style="thick">
          <color theme="7" tint="0.39994506668294322"/>
        </right>
        <top style="thick">
          <color theme="7" tint="0.39994506668294322"/>
        </top>
        <bottom style="thick">
          <color theme="7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3999755851924192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119744</xdr:colOff>
      <xdr:row>1</xdr:row>
      <xdr:rowOff>161481</xdr:rowOff>
    </xdr:from>
    <xdr:to>
      <xdr:col>35</xdr:col>
      <xdr:colOff>763666</xdr:colOff>
      <xdr:row>6</xdr:row>
      <xdr:rowOff>33032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9C45AB-60EF-490B-B2CC-15686FC1A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7515" y="357424"/>
          <a:ext cx="2352979" cy="851265"/>
        </a:xfrm>
        <a:prstGeom prst="rect">
          <a:avLst/>
        </a:prstGeom>
      </xdr:spPr>
    </xdr:pic>
    <xdr:clientData/>
  </xdr:twoCellAnchor>
  <xdr:twoCellAnchor editAs="oneCell">
    <xdr:from>
      <xdr:col>2</xdr:col>
      <xdr:colOff>674914</xdr:colOff>
      <xdr:row>0</xdr:row>
      <xdr:rowOff>0</xdr:rowOff>
    </xdr:from>
    <xdr:to>
      <xdr:col>5</xdr:col>
      <xdr:colOff>326571</xdr:colOff>
      <xdr:row>13</xdr:row>
      <xdr:rowOff>141514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8248D3-9E52-22EA-8A1C-A42E4CDFE8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51" t="10591" r="14031" b="10647"/>
        <a:stretch/>
      </xdr:blipFill>
      <xdr:spPr>
        <a:xfrm>
          <a:off x="1959428" y="0"/>
          <a:ext cx="2100943" cy="2688771"/>
        </a:xfrm>
        <a:prstGeom prst="rect">
          <a:avLst/>
        </a:prstGeom>
      </xdr:spPr>
    </xdr:pic>
    <xdr:clientData/>
  </xdr:twoCellAnchor>
  <xdr:twoCellAnchor editAs="oneCell">
    <xdr:from>
      <xdr:col>32</xdr:col>
      <xdr:colOff>273343</xdr:colOff>
      <xdr:row>6</xdr:row>
      <xdr:rowOff>130627</xdr:rowOff>
    </xdr:from>
    <xdr:to>
      <xdr:col>36</xdr:col>
      <xdr:colOff>250370</xdr:colOff>
      <xdr:row>10</xdr:row>
      <xdr:rowOff>162703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D065F9-A7A9-C138-C071-14CB0B6CD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91772" y="1306284"/>
          <a:ext cx="3384256" cy="8158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68be7e8a2431640/Desktop/Templates/Templates/Dropout%20for%20sheep%20genetics%2021%20Upd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68be7e8a2431640/Desktop/Templates/Clients/MerinoIndexDevelopment(SGDROPOUT)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eorg\OneDrive\Desktop\Client%20stuff\Client%20docs\Paradoo\Paradoo%20sale%20rams%202023%20workbook.xlsm" TargetMode="External"/><Relationship Id="rId1" Type="http://schemas.openxmlformats.org/officeDocument/2006/relationships/externalLinkPath" Target="file:///C:\Users\georg\OneDrive\Desktop\Client%20stuff\Client%20docs\Paradoo\Paradoo%20sale%20rams%202023%20workboo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inos"/>
      <sheetName val="Moojepin"/>
      <sheetName val="Moojepin 21 Sale (All data)"/>
      <sheetName val="Moojepin 21 Sale sort"/>
      <sheetName val="Leachim"/>
      <sheetName val="Karbullah"/>
      <sheetName val="Aloeburn 2020 keepers"/>
      <sheetName val="Aloeburn Sale"/>
      <sheetName val="Aloeburn 2020 drop"/>
      <sheetName val="Aloeburn"/>
      <sheetName val="Mumblebone"/>
      <sheetName val="Mumblebone 21 Sires"/>
      <sheetName val="Mumblebone 21 Sale Fiddle"/>
      <sheetName val="Mumblebone 21 Sale (all data)"/>
      <sheetName val="Wallaloo 21 Sale (All data)"/>
      <sheetName val="Wallaloo 21 Sale Fiddle"/>
      <sheetName val="Curlew 21 Sale (All data) "/>
      <sheetName val="Kerin Poll Sale Catalogue"/>
      <sheetName val="Kerin Poll Sires"/>
      <sheetName val="Kerin Poll (sale all data)"/>
      <sheetName val="Kerin Poll (all data) 2020 drop"/>
      <sheetName val="vlookup template"/>
      <sheetName val="16003 sons"/>
      <sheetName val="160010"/>
      <sheetName val="Glenwood Sale"/>
      <sheetName val="Dutton Rams"/>
      <sheetName val="Moojepin redo"/>
      <sheetName val="MSS"/>
      <sheetName val="MSS Fiddle"/>
      <sheetName val="Willera 2020 Drop"/>
      <sheetName val="Anderson Catalogue"/>
      <sheetName val="21mumblebone drop"/>
      <sheetName val="Dropout for sheep genetics 21 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1"/>
      <sheetName val="Index2"/>
      <sheetName val="Ewes"/>
      <sheetName val="Rams"/>
      <sheetName val="Lookup ewe drop"/>
      <sheetName val="Lookup ram drop"/>
      <sheetName val="SG DROPOUT"/>
      <sheetName val="MerinoIndexDevelopment(SGDROPOU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Index Checker"/>
      <sheetName val="Index1"/>
      <sheetName val="Ewes"/>
      <sheetName val="Rams"/>
      <sheetName val="Lookup ewe drop"/>
      <sheetName val="Lookup ram drop"/>
      <sheetName val="SG DROPOUT"/>
      <sheetName val="Percentiles Dropin"/>
      <sheetName val="Paradoo sale rams 2023 workbook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7BB4C4-F86B-49FA-BF0F-5291CB592E50}" name="Table810221533345161520" displayName="Table810221533345161520" ref="B17:AK173" totalsRowShown="0" headerRowDxfId="127" dataDxfId="126" tableBorderDxfId="125">
  <sortState xmlns:xlrd2="http://schemas.microsoft.com/office/spreadsheetml/2017/richdata2" ref="B18:AK172">
    <sortCondition ref="B17:B172"/>
  </sortState>
  <tableColumns count="36">
    <tableColumn id="1" xr3:uid="{1DE1AABF-CD34-41D4-B20B-7F63062B4BCC}" name="Lot no." dataDxfId="124"/>
    <tableColumn id="25" xr3:uid="{ADA7A5C2-01B0-416D-B64F-8B5F8B83D47E}" name="VID" dataDxfId="123"/>
    <tableColumn id="24" xr3:uid="{C729F205-BE00-4938-811C-455C8D581EB0}" name="SGID" dataDxfId="122"/>
    <tableColumn id="12" xr3:uid="{92BFCFC6-814E-494B-B5C2-A98846076150}" name="Sire" dataDxfId="121"/>
    <tableColumn id="10" xr3:uid="{DDFABD1C-277E-4EE1-A228-E53F049AA202}" name="Dam" dataDxfId="120"/>
    <tableColumn id="8" xr3:uid="{FF1E6B02-2C06-4A7D-BB7E-9AA5AC97BA4F}" name="BT" dataDxfId="119"/>
    <tableColumn id="6" xr3:uid="{EE319340-4BA4-4ED1-B1A9-767AACC15CD0}" name="RT" dataDxfId="118"/>
    <tableColumn id="26" xr3:uid="{2B56C53B-BC6C-44ED-BC65-D2C5815EB229}" name="MCP+" dataDxfId="117"/>
    <tableColumn id="27" xr3:uid="{978D6A3A-CA34-43B4-BA4C-C6771B2299BF}" name="neXtgen Index" dataDxfId="116"/>
    <tableColumn id="54" xr3:uid="{1ED862B2-F5A2-446C-9FA7-D23A5933C7F4}" name="BWT" dataDxfId="115"/>
    <tableColumn id="5" xr3:uid="{65D44A01-D3C9-49D7-A2E4-FC841A01A5E7}" name="WWT" dataDxfId="114"/>
    <tableColumn id="7" xr3:uid="{30BA7FCE-A745-4933-81A0-C56E4335E048}" name="PWT" dataDxfId="113"/>
    <tableColumn id="9" xr3:uid="{F71C5A19-27DD-43B2-A258-2AEC4F5E8E92}" name="AWT" dataDxfId="112"/>
    <tableColumn id="11" xr3:uid="{93C80C3B-691F-4F32-99ED-40C0F0A035F9}" name="PFAT" dataDxfId="111"/>
    <tableColumn id="13" xr3:uid="{22FEFC04-2775-4B14-896F-F59C6FC501EF}" name="YFAT" dataDxfId="110"/>
    <tableColumn id="15" xr3:uid="{622446ED-28C4-46B8-B4E5-F2709EB46580}" name="PEMD" dataDxfId="109"/>
    <tableColumn id="17" xr3:uid="{6F704F15-3EA1-4645-8546-FAA99DF5EB23}" name="YEMD" dataDxfId="108"/>
    <tableColumn id="19" xr3:uid="{8F1C0CD8-CBCB-4F43-A728-91A041AF43B3}" name="YCFW" dataDxfId="107"/>
    <tableColumn id="21" xr3:uid="{C108C919-F3AD-4188-BD66-15FF929F5AD1}" name="YFD" dataDxfId="106"/>
    <tableColumn id="56" xr3:uid="{1D51CCE2-FD75-4E33-9C76-7DAFB78ABA00}" name="YWR" dataDxfId="105"/>
    <tableColumn id="37" xr3:uid="{775F044E-D722-42DE-984E-F5EB964000B4}" name="WR" dataDxfId="104"/>
    <tableColumn id="64" xr3:uid="{E8C69F35-8251-487E-9439-BA0D72D3D5A5}" name="YCON" dataDxfId="103"/>
    <tableColumn id="63" xr3:uid="{B6F1F92D-E109-4D8D-A522-12FEC0333A3D}" name="Con" dataDxfId="102"/>
    <tableColumn id="66" xr3:uid="{D95548FF-9A56-41CF-B465-5326FEE4596D}" name="YLS" dataDxfId="101"/>
    <tableColumn id="61" xr3:uid="{399C3D85-E610-4B73-9DFF-2C3685EC8DBE}" name="LS" dataDxfId="100"/>
    <tableColumn id="20" xr3:uid="{83D25662-ACF4-4F15-B012-F14A50C0758F}" name="YERA" dataDxfId="99"/>
    <tableColumn id="70" xr3:uid="{C864EA7D-2EE5-41CE-95E9-D15075908C9C}" name="ERA" dataDxfId="98"/>
    <tableColumn id="39" xr3:uid="{A6D8C7C9-744C-4AE8-83D1-DB0E514EFA87}" name="MWWT" dataDxfId="97"/>
    <tableColumn id="41" xr3:uid="{223FE748-64F2-4151-B145-E253490BE6C3}" name="IMF" dataDxfId="96"/>
    <tableColumn id="43" xr3:uid="{F145FBE9-5E37-4AD6-9084-8B09EE94C6B6}" name="SHEAR" dataDxfId="95"/>
    <tableColumn id="3" xr3:uid="{5DDDE2C1-29D7-4559-BB46-A32489FCB598}" name="CS" dataDxfId="94"/>
    <tableColumn id="18" xr3:uid="{9FD32786-6792-479C-9C7A-2CFC546EACC3}" name="Front Feet" dataDxfId="93"/>
    <tableColumn id="29" xr3:uid="{5F648C9D-2F94-4371-8B5D-2997F2E9FD31}" name="Front Pasterns" dataDxfId="92"/>
    <tableColumn id="28" xr3:uid="{143748D1-4987-4F5F-94DA-B60E345E1D70}" name="Back Feet" dataDxfId="91"/>
    <tableColumn id="75" xr3:uid="{92BA1DAE-3234-4AE9-AEA3-6897FDD8E0EF}" name="Back Pasterns" dataDxfId="90"/>
    <tableColumn id="30" xr3:uid="{E60B9C76-A2AF-4FE3-8211-EC989F9BD60E}" name="Feet colour" dataDxfId="8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BCEB19-E9BE-42B6-9314-7EC0B5959D3F}" name="Table6" displayName="Table6" ref="H2:AF13" totalsRowShown="0" headerRowDxfId="88" dataDxfId="87" tableBorderDxfId="86">
  <tableColumns count="25">
    <tableColumn id="1" xr3:uid="{5150739D-FEB9-4422-87BF-224280E3ABBA}" name="Percentile" dataDxfId="85"/>
    <tableColumn id="31" xr3:uid="{E9A15838-F560-4353-9A39-716FB81BFA5A}" name="MCP+" dataDxfId="84"/>
    <tableColumn id="30" xr3:uid="{939EF262-591A-4627-97EE-1AF98441A730}" name="neXtgen Index" dataDxfId="83"/>
    <tableColumn id="2" xr3:uid="{0A786CAB-ABC5-4172-B411-0FE3544A3B01}" name="BWT" dataDxfId="82"/>
    <tableColumn id="3" xr3:uid="{329B2A98-3F22-4AF6-B97D-3D72BBCA1CD4}" name="WWT" dataDxfId="81"/>
    <tableColumn id="4" xr3:uid="{7CE734C6-B0D5-43E5-9C3C-153335BEA377}" name="PWT" dataDxfId="80"/>
    <tableColumn id="5" xr3:uid="{61D95335-6073-42A7-A043-B42E374BF5D7}" name="AWT" dataDxfId="79"/>
    <tableColumn id="6" xr3:uid="{C380178B-69CD-4A6A-AFF8-A2B6FD581F42}" name="PFAT" dataDxfId="78"/>
    <tableColumn id="7" xr3:uid="{15BD0573-B96D-4CF2-A2F4-BD7CC7F7AADE}" name="YFAT" dataDxfId="77"/>
    <tableColumn id="8" xr3:uid="{D4B9382B-9D3D-471B-A1D2-C38F3CA0EFFE}" name="PEMD" dataDxfId="76"/>
    <tableColumn id="9" xr3:uid="{976CF8C9-D3DF-4725-94DF-2B65FDB6D0AE}" name="YEMD" dataDxfId="75"/>
    <tableColumn id="10" xr3:uid="{2ADA54AE-CC30-4388-ACFF-ACA08FC43573}" name="YCFW" dataDxfId="74"/>
    <tableColumn id="11" xr3:uid="{A6799774-815A-45EA-ACAA-1789862AB1D4}" name="YFD" dataDxfId="73"/>
    <tableColumn id="15" xr3:uid="{1DC1E415-7853-411F-A975-0F4065FDAEC7}" name="YWR" dataDxfId="72"/>
    <tableColumn id="16" xr3:uid="{1C85A491-6351-4EBA-AA8E-F3D19FE69AC8}" name="WR" dataDxfId="71"/>
    <tableColumn id="17" xr3:uid="{2E88698E-F083-4869-93AD-145674851C21}" name="YCON" dataDxfId="70"/>
    <tableColumn id="18" xr3:uid="{FF041FD2-67EA-45F6-B755-A4070D4A9A49}" name="Con" dataDxfId="69"/>
    <tableColumn id="19" xr3:uid="{B3C34C16-5BB8-43DF-BAFD-5A6C4BAC5372}" name="YLS" dataDxfId="68"/>
    <tableColumn id="20" xr3:uid="{AD238898-EF1E-4F00-A7D6-5D823C2B0CA9}" name="LS" dataDxfId="67"/>
    <tableColumn id="21" xr3:uid="{21B628B6-EDF7-47B1-A8FF-FE7C3C5A2806}" name="YERA" dataDxfId="66"/>
    <tableColumn id="22" xr3:uid="{A22318DA-B73C-4BD8-980F-5A4912F69B44}" name="ERA" dataDxfId="65"/>
    <tableColumn id="23" xr3:uid="{3E62A483-84D1-4FD8-9293-10837F7D62EF}" name="MWWT" dataDxfId="64"/>
    <tableColumn id="24" xr3:uid="{508FCB5A-1D1C-43EF-81E6-0866B85A196F}" name="IMF" dataDxfId="63"/>
    <tableColumn id="25" xr3:uid="{3ABA31AF-B9AD-487C-8CD0-AA814371E8A6}" name="SHRF5" dataDxfId="62"/>
    <tableColumn id="27" xr3:uid="{56A95181-CFE4-4352-A33E-3FFB29A93298}" name="CS" dataDxfId="6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BA7E-4746-4C87-AC2B-5FA7AF42BF91}">
  <sheetPr codeName="Sheet10"/>
  <dimension ref="A1:AK173"/>
  <sheetViews>
    <sheetView showGridLines="0" tabSelected="1" zoomScale="70" zoomScaleNormal="70" workbookViewId="0"/>
  </sheetViews>
  <sheetFormatPr defaultColWidth="8.85546875" defaultRowHeight="15.75" x14ac:dyDescent="0.25"/>
  <cols>
    <col min="1" max="1" width="10" style="1" customWidth="1"/>
    <col min="2" max="2" width="8.7109375" style="8" bestFit="1" customWidth="1"/>
    <col min="3" max="3" width="15.28515625" style="1" bestFit="1" customWidth="1"/>
    <col min="4" max="4" width="21.5703125" style="1" hidden="1" customWidth="1"/>
    <col min="5" max="6" width="20.42578125" style="1" bestFit="1" customWidth="1"/>
    <col min="7" max="7" width="3.42578125" style="1" bestFit="1" customWidth="1"/>
    <col min="8" max="8" width="10.28515625" style="1" bestFit="1" customWidth="1"/>
    <col min="9" max="9" width="7.7109375" style="1" bestFit="1" customWidth="1"/>
    <col min="10" max="10" width="14.85546875" style="10" bestFit="1" customWidth="1"/>
    <col min="11" max="11" width="6.140625" style="1" bestFit="1" customWidth="1"/>
    <col min="12" max="14" width="6.7109375" style="1" bestFit="1" customWidth="1"/>
    <col min="15" max="16" width="6.140625" style="1" bestFit="1" customWidth="1"/>
    <col min="17" max="18" width="6.7109375" style="1" bestFit="1" customWidth="1"/>
    <col min="19" max="19" width="7.28515625" style="1" bestFit="1" customWidth="1"/>
    <col min="20" max="20" width="6.140625" style="1" bestFit="1" customWidth="1"/>
    <col min="21" max="22" width="5.5703125" style="1" bestFit="1" customWidth="1"/>
    <col min="23" max="23" width="6.28515625" style="1" bestFit="1" customWidth="1"/>
    <col min="24" max="25" width="5.5703125" style="1" bestFit="1" customWidth="1"/>
    <col min="26" max="26" width="6.140625" style="1" bestFit="1" customWidth="1"/>
    <col min="27" max="27" width="5.7109375" style="1" bestFit="1" customWidth="1"/>
    <col min="28" max="28" width="6.140625" style="1" bestFit="1" customWidth="1"/>
    <col min="29" max="29" width="8.28515625" style="1" bestFit="1" customWidth="1"/>
    <col min="30" max="30" width="6.140625" style="1" bestFit="1" customWidth="1"/>
    <col min="31" max="31" width="7.28515625" style="1" bestFit="1" customWidth="1"/>
    <col min="32" max="32" width="6.140625" style="1" bestFit="1" customWidth="1"/>
    <col min="33" max="33" width="10.5703125" style="10" customWidth="1"/>
    <col min="34" max="34" width="14.85546875" style="10" bestFit="1" customWidth="1"/>
    <col min="35" max="35" width="10" style="10" bestFit="1" customWidth="1"/>
    <col min="36" max="36" width="14.140625" style="10" bestFit="1" customWidth="1"/>
    <col min="37" max="37" width="11.5703125" style="10" bestFit="1" customWidth="1"/>
    <col min="38" max="16384" width="8.85546875" style="1"/>
  </cols>
  <sheetData>
    <row r="1" spans="1:37" x14ac:dyDescent="0.25">
      <c r="I1" s="22"/>
      <c r="J1" s="22"/>
    </row>
    <row r="2" spans="1:37" ht="31.5" x14ac:dyDescent="0.25">
      <c r="H2" s="2" t="s">
        <v>0</v>
      </c>
      <c r="I2" s="3" t="s">
        <v>23</v>
      </c>
      <c r="J2" s="14" t="s">
        <v>342</v>
      </c>
      <c r="K2" s="3" t="s">
        <v>1</v>
      </c>
      <c r="L2" s="3" t="s">
        <v>2</v>
      </c>
      <c r="M2" s="3" t="s">
        <v>3</v>
      </c>
      <c r="N2" s="3" t="s">
        <v>4</v>
      </c>
      <c r="O2" s="3" t="s">
        <v>5</v>
      </c>
      <c r="P2" s="3" t="s">
        <v>6</v>
      </c>
      <c r="Q2" s="3" t="s">
        <v>7</v>
      </c>
      <c r="R2" s="3" t="s">
        <v>8</v>
      </c>
      <c r="S2" s="3" t="s">
        <v>9</v>
      </c>
      <c r="T2" s="3" t="s">
        <v>10</v>
      </c>
      <c r="U2" s="3" t="s">
        <v>11</v>
      </c>
      <c r="V2" s="3" t="s">
        <v>12</v>
      </c>
      <c r="W2" s="3" t="s">
        <v>13</v>
      </c>
      <c r="X2" s="3" t="s">
        <v>14</v>
      </c>
      <c r="Y2" s="3" t="s">
        <v>15</v>
      </c>
      <c r="Z2" s="3" t="s">
        <v>16</v>
      </c>
      <c r="AA2" s="3" t="s">
        <v>17</v>
      </c>
      <c r="AB2" s="3" t="s">
        <v>18</v>
      </c>
      <c r="AC2" s="3" t="s">
        <v>19</v>
      </c>
      <c r="AD2" s="3" t="s">
        <v>20</v>
      </c>
      <c r="AE2" s="3" t="s">
        <v>21</v>
      </c>
      <c r="AF2" s="3" t="s">
        <v>22</v>
      </c>
    </row>
    <row r="3" spans="1:37" x14ac:dyDescent="0.25">
      <c r="H3" s="4" t="s">
        <v>24</v>
      </c>
      <c r="I3" s="5">
        <v>184.46</v>
      </c>
      <c r="J3" s="15">
        <v>179.09190000000001</v>
      </c>
      <c r="K3" s="5">
        <v>-0.05</v>
      </c>
      <c r="L3" s="5">
        <v>12.34</v>
      </c>
      <c r="M3" s="5">
        <v>18.3</v>
      </c>
      <c r="N3" s="5">
        <v>20.91</v>
      </c>
      <c r="O3" s="5">
        <v>1.6</v>
      </c>
      <c r="P3" s="5">
        <v>2.0499999999999998</v>
      </c>
      <c r="Q3" s="5">
        <v>3.3</v>
      </c>
      <c r="R3" s="5">
        <v>2.91</v>
      </c>
      <c r="S3" s="5">
        <v>18.03</v>
      </c>
      <c r="T3" s="5">
        <v>-4.83</v>
      </c>
      <c r="U3" s="5">
        <v>0.74</v>
      </c>
      <c r="V3" s="5">
        <v>0.4</v>
      </c>
      <c r="W3" s="5">
        <v>0.44</v>
      </c>
      <c r="X3" s="5">
        <v>0.08</v>
      </c>
      <c r="Y3" s="5">
        <v>0.47</v>
      </c>
      <c r="Z3" s="5">
        <v>0.46</v>
      </c>
      <c r="AA3" s="5">
        <v>0.1</v>
      </c>
      <c r="AB3" s="5">
        <v>0.06</v>
      </c>
      <c r="AC3" s="5">
        <v>2.4900000000000002</v>
      </c>
      <c r="AD3" s="5">
        <v>0.37</v>
      </c>
      <c r="AE3" s="5">
        <v>-0.88</v>
      </c>
      <c r="AF3" s="5">
        <v>0.33</v>
      </c>
    </row>
    <row r="4" spans="1:37" x14ac:dyDescent="0.25">
      <c r="H4" s="6" t="s">
        <v>25</v>
      </c>
      <c r="I4" s="7">
        <v>177.04</v>
      </c>
      <c r="J4" s="16">
        <v>164.15440000000001</v>
      </c>
      <c r="K4" s="7">
        <v>0.1</v>
      </c>
      <c r="L4" s="7">
        <v>11.02</v>
      </c>
      <c r="M4" s="7">
        <v>16.53</v>
      </c>
      <c r="N4" s="7">
        <v>18.02</v>
      </c>
      <c r="O4" s="7">
        <v>0.95</v>
      </c>
      <c r="P4" s="7">
        <v>0.96</v>
      </c>
      <c r="Q4" s="7">
        <v>2.77</v>
      </c>
      <c r="R4" s="7">
        <v>2.5099999999999998</v>
      </c>
      <c r="S4" s="7">
        <v>13.39</v>
      </c>
      <c r="T4" s="7">
        <v>-3.42</v>
      </c>
      <c r="U4" s="7">
        <v>0.66</v>
      </c>
      <c r="V4" s="7">
        <v>0.33</v>
      </c>
      <c r="W4" s="7">
        <v>0.39</v>
      </c>
      <c r="X4" s="7">
        <v>0.06</v>
      </c>
      <c r="Y4" s="7">
        <v>0.39</v>
      </c>
      <c r="Z4" s="7">
        <v>0.37</v>
      </c>
      <c r="AA4" s="7">
        <v>0.08</v>
      </c>
      <c r="AB4" s="7">
        <v>0.05</v>
      </c>
      <c r="AC4" s="7">
        <v>1.86</v>
      </c>
      <c r="AD4" s="7">
        <v>0.13</v>
      </c>
      <c r="AE4" s="7">
        <v>0.13</v>
      </c>
      <c r="AF4" s="7">
        <v>0.25</v>
      </c>
    </row>
    <row r="5" spans="1:37" x14ac:dyDescent="0.25">
      <c r="H5" s="4" t="s">
        <v>26</v>
      </c>
      <c r="I5" s="5">
        <v>172.51</v>
      </c>
      <c r="J5" s="15">
        <v>155.2235</v>
      </c>
      <c r="K5" s="5">
        <v>0.17</v>
      </c>
      <c r="L5" s="5">
        <v>10.31</v>
      </c>
      <c r="M5" s="5">
        <v>15.55</v>
      </c>
      <c r="N5" s="5">
        <v>16.66</v>
      </c>
      <c r="O5" s="5">
        <v>0.65</v>
      </c>
      <c r="P5" s="5">
        <v>0.5</v>
      </c>
      <c r="Q5" s="5">
        <v>2.4900000000000002</v>
      </c>
      <c r="R5" s="5">
        <v>2.2799999999999998</v>
      </c>
      <c r="S5" s="5">
        <v>11.03</v>
      </c>
      <c r="T5" s="5">
        <v>-1.55</v>
      </c>
      <c r="U5" s="5">
        <v>0.6</v>
      </c>
      <c r="V5" s="5">
        <v>0.3</v>
      </c>
      <c r="W5" s="5">
        <v>0.36</v>
      </c>
      <c r="X5" s="5">
        <v>0.05</v>
      </c>
      <c r="Y5" s="5">
        <v>0.35</v>
      </c>
      <c r="Z5" s="5">
        <v>0.32</v>
      </c>
      <c r="AA5" s="5">
        <v>7.0000000000000007E-2</v>
      </c>
      <c r="AB5" s="5">
        <v>0.04</v>
      </c>
      <c r="AC5" s="5">
        <v>1.51</v>
      </c>
      <c r="AD5" s="5">
        <v>0.02</v>
      </c>
      <c r="AE5" s="5">
        <v>0.69</v>
      </c>
      <c r="AF5" s="5">
        <v>0.21</v>
      </c>
    </row>
    <row r="6" spans="1:37" x14ac:dyDescent="0.25">
      <c r="H6" s="6" t="s">
        <v>27</v>
      </c>
      <c r="I6" s="7">
        <v>166.34</v>
      </c>
      <c r="J6" s="16">
        <v>145.39269999999999</v>
      </c>
      <c r="K6" s="7">
        <v>0.25</v>
      </c>
      <c r="L6" s="7">
        <v>9.48</v>
      </c>
      <c r="M6" s="7">
        <v>14.36</v>
      </c>
      <c r="N6" s="7">
        <v>15.18</v>
      </c>
      <c r="O6" s="7">
        <v>0.32</v>
      </c>
      <c r="P6" s="7">
        <v>0.01</v>
      </c>
      <c r="Q6" s="7">
        <v>2.14</v>
      </c>
      <c r="R6" s="7">
        <v>1.98</v>
      </c>
      <c r="S6" s="7">
        <v>7.7</v>
      </c>
      <c r="T6" s="7">
        <v>-0.52</v>
      </c>
      <c r="U6" s="7">
        <v>0.53</v>
      </c>
      <c r="V6" s="7">
        <v>0.26</v>
      </c>
      <c r="W6" s="7">
        <v>0.33</v>
      </c>
      <c r="X6" s="7">
        <v>0.05</v>
      </c>
      <c r="Y6" s="7">
        <v>0.28999999999999998</v>
      </c>
      <c r="Z6" s="7">
        <v>0.27</v>
      </c>
      <c r="AA6" s="7">
        <v>0.06</v>
      </c>
      <c r="AB6" s="7">
        <v>0.03</v>
      </c>
      <c r="AC6" s="7">
        <v>1.07</v>
      </c>
      <c r="AD6" s="7">
        <v>-0.12</v>
      </c>
      <c r="AE6" s="7">
        <v>1.38</v>
      </c>
      <c r="AF6" s="7">
        <v>0.17</v>
      </c>
    </row>
    <row r="7" spans="1:37" x14ac:dyDescent="0.25">
      <c r="H7" s="4" t="s">
        <v>28</v>
      </c>
      <c r="I7" s="5">
        <v>161.72</v>
      </c>
      <c r="J7" s="15">
        <v>139.08909999999997</v>
      </c>
      <c r="K7" s="5">
        <v>0.3</v>
      </c>
      <c r="L7" s="5">
        <v>8.86</v>
      </c>
      <c r="M7" s="5">
        <v>13.5</v>
      </c>
      <c r="N7" s="5">
        <v>14.2</v>
      </c>
      <c r="O7" s="5">
        <v>0.1</v>
      </c>
      <c r="P7" s="5">
        <v>-0.31</v>
      </c>
      <c r="Q7" s="5">
        <v>1.87</v>
      </c>
      <c r="R7" s="5">
        <v>1.75</v>
      </c>
      <c r="S7" s="5">
        <v>4.75</v>
      </c>
      <c r="T7" s="5">
        <v>-0.06</v>
      </c>
      <c r="U7" s="5">
        <v>0.48</v>
      </c>
      <c r="V7" s="5">
        <v>0.24</v>
      </c>
      <c r="W7" s="5">
        <v>0.3</v>
      </c>
      <c r="X7" s="5">
        <v>0.04</v>
      </c>
      <c r="Y7" s="5">
        <v>0.25</v>
      </c>
      <c r="Z7" s="5">
        <v>0.23</v>
      </c>
      <c r="AA7" s="5">
        <v>0.05</v>
      </c>
      <c r="AB7" s="5">
        <v>0.03</v>
      </c>
      <c r="AC7" s="5">
        <v>0.76</v>
      </c>
      <c r="AD7" s="5">
        <v>-0.21</v>
      </c>
      <c r="AE7" s="5">
        <v>1.92</v>
      </c>
      <c r="AF7" s="5">
        <v>0.14000000000000001</v>
      </c>
    </row>
    <row r="8" spans="1:37" x14ac:dyDescent="0.25">
      <c r="H8" s="6" t="s">
        <v>29</v>
      </c>
      <c r="I8" s="7">
        <v>157.24</v>
      </c>
      <c r="J8" s="16">
        <v>134.09289999999999</v>
      </c>
      <c r="K8" s="7">
        <v>0.35</v>
      </c>
      <c r="L8" s="7">
        <v>8.34</v>
      </c>
      <c r="M8" s="7">
        <v>12.73</v>
      </c>
      <c r="N8" s="7">
        <v>13.38</v>
      </c>
      <c r="O8" s="7">
        <v>-0.08</v>
      </c>
      <c r="P8" s="7">
        <v>-0.56000000000000005</v>
      </c>
      <c r="Q8" s="7">
        <v>1.63</v>
      </c>
      <c r="R8" s="7">
        <v>1.53</v>
      </c>
      <c r="S8" s="7">
        <v>2.04</v>
      </c>
      <c r="T8" s="7">
        <v>0.26</v>
      </c>
      <c r="U8" s="7">
        <v>0.44</v>
      </c>
      <c r="V8" s="7">
        <v>0.21</v>
      </c>
      <c r="W8" s="7">
        <v>0.28000000000000003</v>
      </c>
      <c r="X8" s="7">
        <v>0.04</v>
      </c>
      <c r="Y8" s="7">
        <v>0.21</v>
      </c>
      <c r="Z8" s="7">
        <v>0.19</v>
      </c>
      <c r="AA8" s="7">
        <v>0.05</v>
      </c>
      <c r="AB8" s="7">
        <v>0.02</v>
      </c>
      <c r="AC8" s="7">
        <v>0.49</v>
      </c>
      <c r="AD8" s="7">
        <v>-0.31</v>
      </c>
      <c r="AE8" s="7">
        <v>2.4</v>
      </c>
      <c r="AF8" s="7">
        <v>0.12</v>
      </c>
    </row>
    <row r="9" spans="1:37" x14ac:dyDescent="0.25">
      <c r="H9" s="4" t="s">
        <v>30</v>
      </c>
      <c r="I9" s="5">
        <v>151.56</v>
      </c>
      <c r="J9" s="15">
        <v>129.6885</v>
      </c>
      <c r="K9" s="5">
        <v>0.4</v>
      </c>
      <c r="L9" s="5">
        <v>7.81</v>
      </c>
      <c r="M9" s="5">
        <v>11.99</v>
      </c>
      <c r="N9" s="5">
        <v>12.6</v>
      </c>
      <c r="O9" s="5">
        <v>-0.24</v>
      </c>
      <c r="P9" s="5">
        <v>-0.79</v>
      </c>
      <c r="Q9" s="5">
        <v>1.38</v>
      </c>
      <c r="R9" s="5">
        <v>1.31</v>
      </c>
      <c r="S9" s="5">
        <v>-0.62</v>
      </c>
      <c r="T9" s="5">
        <v>0.51</v>
      </c>
      <c r="U9" s="5">
        <v>0.4</v>
      </c>
      <c r="V9" s="5">
        <v>0.19</v>
      </c>
      <c r="W9" s="5">
        <v>0.26</v>
      </c>
      <c r="X9" s="5">
        <v>0.03</v>
      </c>
      <c r="Y9" s="5">
        <v>0.18</v>
      </c>
      <c r="Z9" s="5">
        <v>0.15</v>
      </c>
      <c r="AA9" s="5">
        <v>0.04</v>
      </c>
      <c r="AB9" s="5">
        <v>0.02</v>
      </c>
      <c r="AC9" s="5">
        <v>0.25</v>
      </c>
      <c r="AD9" s="5">
        <v>-0.4</v>
      </c>
      <c r="AE9" s="5">
        <v>2.84</v>
      </c>
      <c r="AF9" s="5">
        <v>0.1</v>
      </c>
    </row>
    <row r="10" spans="1:37" x14ac:dyDescent="0.25">
      <c r="H10" s="6" t="s">
        <v>31</v>
      </c>
      <c r="I10" s="7">
        <v>144.47</v>
      </c>
      <c r="J10" s="16">
        <v>125.72999999999999</v>
      </c>
      <c r="K10" s="7">
        <v>0.45</v>
      </c>
      <c r="L10" s="7">
        <v>7.23</v>
      </c>
      <c r="M10" s="7">
        <v>11.15</v>
      </c>
      <c r="N10" s="7">
        <v>11.81</v>
      </c>
      <c r="O10" s="7">
        <v>-0.4</v>
      </c>
      <c r="P10" s="7">
        <v>-1.01</v>
      </c>
      <c r="Q10" s="7">
        <v>1.1100000000000001</v>
      </c>
      <c r="R10" s="7">
        <v>1.07</v>
      </c>
      <c r="S10" s="7">
        <v>-2.98</v>
      </c>
      <c r="T10" s="7">
        <v>0.77</v>
      </c>
      <c r="U10" s="7">
        <v>0.36</v>
      </c>
      <c r="V10" s="7">
        <v>0.16</v>
      </c>
      <c r="W10" s="7">
        <v>0.24</v>
      </c>
      <c r="X10" s="7">
        <v>0.03</v>
      </c>
      <c r="Y10" s="7">
        <v>0.14000000000000001</v>
      </c>
      <c r="Z10" s="7">
        <v>0.09</v>
      </c>
      <c r="AA10" s="7">
        <v>0.03</v>
      </c>
      <c r="AB10" s="7">
        <v>0.01</v>
      </c>
      <c r="AC10" s="7">
        <v>0</v>
      </c>
      <c r="AD10" s="7">
        <v>-0.49</v>
      </c>
      <c r="AE10" s="7">
        <v>3.28</v>
      </c>
      <c r="AF10" s="7">
        <v>0.08</v>
      </c>
    </row>
    <row r="11" spans="1:37" x14ac:dyDescent="0.25">
      <c r="H11" s="4" t="s">
        <v>32</v>
      </c>
      <c r="I11" s="5">
        <v>136.55000000000001</v>
      </c>
      <c r="J11" s="15">
        <v>121.6525</v>
      </c>
      <c r="K11" s="5">
        <v>0.5</v>
      </c>
      <c r="L11" s="5">
        <v>6.57</v>
      </c>
      <c r="M11" s="5">
        <v>10.18</v>
      </c>
      <c r="N11" s="5">
        <v>10.95</v>
      </c>
      <c r="O11" s="5">
        <v>-0.57999999999999996</v>
      </c>
      <c r="P11" s="5">
        <v>-1.25</v>
      </c>
      <c r="Q11" s="5">
        <v>0.8</v>
      </c>
      <c r="R11" s="5">
        <v>0.8</v>
      </c>
      <c r="S11" s="5">
        <v>-5.41</v>
      </c>
      <c r="T11" s="5">
        <v>1.03</v>
      </c>
      <c r="U11" s="5">
        <v>0.32</v>
      </c>
      <c r="V11" s="5">
        <v>0.13</v>
      </c>
      <c r="W11" s="5">
        <v>0.21</v>
      </c>
      <c r="X11" s="5">
        <v>0.02</v>
      </c>
      <c r="Y11" s="5">
        <v>0.11</v>
      </c>
      <c r="Z11" s="5">
        <v>0.04</v>
      </c>
      <c r="AA11" s="5">
        <v>0.03</v>
      </c>
      <c r="AB11" s="5">
        <v>0.01</v>
      </c>
      <c r="AC11" s="5">
        <v>-0.27</v>
      </c>
      <c r="AD11" s="5">
        <v>-0.57999999999999996</v>
      </c>
      <c r="AE11" s="5">
        <v>3.73</v>
      </c>
      <c r="AF11" s="5">
        <v>0.05</v>
      </c>
    </row>
    <row r="12" spans="1:37" x14ac:dyDescent="0.25">
      <c r="H12" s="6" t="s">
        <v>33</v>
      </c>
      <c r="I12" s="7">
        <v>128.12</v>
      </c>
      <c r="J12" s="16">
        <v>116.74250000000001</v>
      </c>
      <c r="K12" s="7">
        <v>0.56000000000000005</v>
      </c>
      <c r="L12" s="7">
        <v>5.79</v>
      </c>
      <c r="M12" s="7">
        <v>9</v>
      </c>
      <c r="N12" s="7">
        <v>9.85</v>
      </c>
      <c r="O12" s="7">
        <v>-0.8</v>
      </c>
      <c r="P12" s="7">
        <v>-1.53</v>
      </c>
      <c r="Q12" s="7">
        <v>0.42</v>
      </c>
      <c r="R12" s="7">
        <v>0.46</v>
      </c>
      <c r="S12" s="7">
        <v>-8.7899999999999991</v>
      </c>
      <c r="T12" s="7">
        <v>1.34</v>
      </c>
      <c r="U12" s="7">
        <v>0.27</v>
      </c>
      <c r="V12" s="7">
        <v>0.08</v>
      </c>
      <c r="W12" s="7">
        <v>0.19</v>
      </c>
      <c r="X12" s="7">
        <v>0.01</v>
      </c>
      <c r="Y12" s="7">
        <v>7.0000000000000007E-2</v>
      </c>
      <c r="Z12" s="7">
        <v>0</v>
      </c>
      <c r="AA12" s="7">
        <v>0.02</v>
      </c>
      <c r="AB12" s="7">
        <v>0</v>
      </c>
      <c r="AC12" s="7">
        <v>-0.57999999999999996</v>
      </c>
      <c r="AD12" s="7">
        <v>-0.67</v>
      </c>
      <c r="AE12" s="7">
        <v>4.25</v>
      </c>
      <c r="AF12" s="7">
        <v>0.02</v>
      </c>
    </row>
    <row r="13" spans="1:37" x14ac:dyDescent="0.25">
      <c r="H13" s="4" t="s">
        <v>34</v>
      </c>
      <c r="I13" s="5">
        <v>116.47</v>
      </c>
      <c r="J13" s="15">
        <v>109.0834</v>
      </c>
      <c r="K13" s="5">
        <v>0.65</v>
      </c>
      <c r="L13" s="5">
        <v>4.7300000000000004</v>
      </c>
      <c r="M13" s="5">
        <v>7.32</v>
      </c>
      <c r="N13" s="5">
        <v>8.1</v>
      </c>
      <c r="O13" s="5">
        <v>-1.1100000000000001</v>
      </c>
      <c r="P13" s="5">
        <v>-1.94</v>
      </c>
      <c r="Q13" s="5">
        <v>-0.05</v>
      </c>
      <c r="R13" s="5">
        <v>0.05</v>
      </c>
      <c r="S13" s="5">
        <v>-19.63</v>
      </c>
      <c r="T13" s="5">
        <v>1.77</v>
      </c>
      <c r="U13" s="5">
        <v>0.21</v>
      </c>
      <c r="V13" s="5">
        <v>0.03</v>
      </c>
      <c r="W13" s="5">
        <v>0.15</v>
      </c>
      <c r="X13" s="5">
        <v>0.01</v>
      </c>
      <c r="Y13" s="5">
        <v>0.03</v>
      </c>
      <c r="Z13" s="5">
        <v>-0.04</v>
      </c>
      <c r="AA13" s="5">
        <v>0.01</v>
      </c>
      <c r="AB13" s="5">
        <v>0</v>
      </c>
      <c r="AC13" s="5">
        <v>-1.02</v>
      </c>
      <c r="AD13" s="5">
        <v>-0.79</v>
      </c>
      <c r="AE13" s="5">
        <v>4.9800000000000004</v>
      </c>
      <c r="AF13" s="5">
        <v>-0.02</v>
      </c>
      <c r="AH13" s="32" t="s">
        <v>343</v>
      </c>
      <c r="AI13" s="33"/>
      <c r="AJ13" s="33"/>
    </row>
    <row r="14" spans="1:37" ht="16.5" thickBot="1" x14ac:dyDescent="0.3"/>
    <row r="15" spans="1:37" s="23" customFormat="1" ht="17.25" thickTop="1" thickBot="1" x14ac:dyDescent="0.3">
      <c r="B15" s="24"/>
      <c r="C15" s="31"/>
      <c r="E15" s="25" t="s">
        <v>349</v>
      </c>
      <c r="H15" s="26" t="s">
        <v>35</v>
      </c>
      <c r="I15" s="27">
        <f>AVERAGE(Table810221533345161520[MCP+])</f>
        <v>163.35588235294119</v>
      </c>
      <c r="J15" s="27">
        <f>AVERAGE(Table810221533345161520[neXtgen Index])</f>
        <v>153.8775490196079</v>
      </c>
      <c r="K15" s="27">
        <f>AVERAGE(Table810221533345161520[BWT])</f>
        <v>0.47287581699346409</v>
      </c>
      <c r="L15" s="27">
        <f>AVERAGE(Table810221533345161520[WWT])</f>
        <v>9.0837254901960787</v>
      </c>
      <c r="M15" s="27">
        <f>AVERAGE(Table810221533345161520[PWT])</f>
        <v>14.224705882352945</v>
      </c>
      <c r="N15" s="27">
        <f>AVERAGE(Table810221533345161520[AWT])</f>
        <v>13.829346405228767</v>
      </c>
      <c r="O15" s="27">
        <f>AVERAGE(Table810221533345161520[PFAT])</f>
        <v>-2.6535947712418299E-2</v>
      </c>
      <c r="P15" s="27">
        <f>AVERAGE(Table810221533345161520[YFAT])</f>
        <v>-0.56967320261437937</v>
      </c>
      <c r="Q15" s="27">
        <f>AVERAGE(Table810221533345161520[PEMD])</f>
        <v>2.3632679738562103</v>
      </c>
      <c r="R15" s="27">
        <f>AVERAGE(Table810221533345161520[YEMD])</f>
        <v>2.2074509803921574</v>
      </c>
      <c r="S15" s="27">
        <f>AVERAGE(Table810221533345161520[YCFW])</f>
        <v>-2.2758169934640526</v>
      </c>
      <c r="T15" s="27">
        <f>AVERAGE(Table810221533345161520[YFD])</f>
        <v>0.90627450980392232</v>
      </c>
      <c r="U15" s="27">
        <f>AVERAGE(Table810221533345161520[YWR])</f>
        <v>0.44483660130718938</v>
      </c>
      <c r="V15" s="27">
        <f>AVERAGE(Table810221533345161520[WR])</f>
        <v>0.24372549019607848</v>
      </c>
      <c r="W15" s="27">
        <f>AVERAGE(Table810221533345161520[YCON])</f>
        <v>0.27098039215686281</v>
      </c>
      <c r="X15" s="27">
        <f>AVERAGE(Table810221533345161520[Con])</f>
        <v>3.7777777777777799E-2</v>
      </c>
      <c r="Y15" s="27">
        <f>AVERAGE(Table810221533345161520[YLS])</f>
        <v>0.27392156862745115</v>
      </c>
      <c r="Z15" s="27">
        <f>AVERAGE(Table810221533345161520[LS])</f>
        <v>0.25594771241830061</v>
      </c>
      <c r="AA15" s="27">
        <f>AVERAGE(Table810221533345161520[YERA])</f>
        <v>3.8235294117647055E-2</v>
      </c>
      <c r="AB15" s="27">
        <f>AVERAGE(Table810221533345161520[ERA])</f>
        <v>1.6339869281045752E-3</v>
      </c>
      <c r="AC15" s="27">
        <f>AVERAGE(Table810221533345161520[MWWT])</f>
        <v>-4.0718954248366003E-2</v>
      </c>
      <c r="AD15" s="27">
        <f>AVERAGE(Table810221533345161520[IMF])</f>
        <v>-0.61862745098039229</v>
      </c>
      <c r="AE15" s="27">
        <f>AVERAGE(Table810221533345161520[SHEAR])</f>
        <v>3.4729411764705884</v>
      </c>
      <c r="AF15" s="27">
        <f>AVERAGE(Table810221533345161520[CS])</f>
        <v>0.14509803921568634</v>
      </c>
      <c r="AG15" s="28">
        <f>AVERAGE(Table810221533345161520[Front Feet])</f>
        <v>1.631578947368421</v>
      </c>
      <c r="AH15" s="28">
        <f>AVERAGE(Table810221533345161520[Front Pasterns])</f>
        <v>2.0592105263157894</v>
      </c>
      <c r="AI15" s="28">
        <f>AVERAGE(Table810221533345161520[Back Feet])</f>
        <v>1.5986842105263157</v>
      </c>
      <c r="AJ15" s="28">
        <f>AVERAGE(Table810221533345161520[Back Pasterns])</f>
        <v>2.3157894736842106</v>
      </c>
      <c r="AK15" s="28">
        <f>AVERAGE(Table810221533345161520[Feet colour])</f>
        <v>4.1907894736842106</v>
      </c>
    </row>
    <row r="16" spans="1:37" ht="16.5" thickTop="1" x14ac:dyDescent="0.25">
      <c r="A16" s="8"/>
      <c r="C16" s="8"/>
      <c r="D16" s="8"/>
      <c r="E16" s="8"/>
      <c r="F16" s="8"/>
      <c r="G16" s="8"/>
      <c r="H16" s="8"/>
    </row>
    <row r="17" spans="1:37" ht="32.25" x14ac:dyDescent="0.3">
      <c r="A17" s="8"/>
      <c r="B17" s="19" t="s">
        <v>339</v>
      </c>
      <c r="C17" s="20" t="s">
        <v>340</v>
      </c>
      <c r="D17" s="20" t="s">
        <v>341</v>
      </c>
      <c r="E17" s="11" t="s">
        <v>36</v>
      </c>
      <c r="F17" s="11" t="s">
        <v>37</v>
      </c>
      <c r="G17" s="11" t="s">
        <v>38</v>
      </c>
      <c r="H17" s="11" t="s">
        <v>39</v>
      </c>
      <c r="I17" s="11" t="s">
        <v>23</v>
      </c>
      <c r="J17" s="14" t="s">
        <v>342</v>
      </c>
      <c r="K17" s="11" t="s">
        <v>1</v>
      </c>
      <c r="L17" s="11" t="s">
        <v>2</v>
      </c>
      <c r="M17" s="11" t="s">
        <v>3</v>
      </c>
      <c r="N17" s="11" t="s">
        <v>4</v>
      </c>
      <c r="O17" s="11" t="s">
        <v>5</v>
      </c>
      <c r="P17" s="11" t="s">
        <v>6</v>
      </c>
      <c r="Q17" s="11" t="s">
        <v>7</v>
      </c>
      <c r="R17" s="11" t="s">
        <v>8</v>
      </c>
      <c r="S17" s="11" t="s">
        <v>9</v>
      </c>
      <c r="T17" s="11" t="s">
        <v>10</v>
      </c>
      <c r="U17" s="11" t="s">
        <v>11</v>
      </c>
      <c r="V17" s="11" t="s">
        <v>12</v>
      </c>
      <c r="W17" s="11" t="s">
        <v>13</v>
      </c>
      <c r="X17" s="11" t="s">
        <v>14</v>
      </c>
      <c r="Y17" s="11" t="s">
        <v>15</v>
      </c>
      <c r="Z17" s="11" t="s">
        <v>16</v>
      </c>
      <c r="AA17" s="11" t="s">
        <v>17</v>
      </c>
      <c r="AB17" s="11" t="s">
        <v>18</v>
      </c>
      <c r="AC17" s="11" t="s">
        <v>19</v>
      </c>
      <c r="AD17" s="11" t="s">
        <v>20</v>
      </c>
      <c r="AE17" s="11" t="s">
        <v>40</v>
      </c>
      <c r="AF17" s="11" t="s">
        <v>22</v>
      </c>
      <c r="AG17" s="11" t="s">
        <v>345</v>
      </c>
      <c r="AH17" s="11" t="s">
        <v>344</v>
      </c>
      <c r="AI17" s="11" t="s">
        <v>346</v>
      </c>
      <c r="AJ17" s="11" t="s">
        <v>347</v>
      </c>
      <c r="AK17" s="11" t="s">
        <v>348</v>
      </c>
    </row>
    <row r="18" spans="1:37" ht="21" x14ac:dyDescent="0.35">
      <c r="B18" s="13">
        <v>1</v>
      </c>
      <c r="C18" s="9">
        <v>230735</v>
      </c>
      <c r="D18" s="21" t="s">
        <v>205</v>
      </c>
      <c r="E18" s="12" t="s">
        <v>75</v>
      </c>
      <c r="F18" s="12" t="s">
        <v>206</v>
      </c>
      <c r="G18" s="12">
        <v>3</v>
      </c>
      <c r="H18" s="12">
        <v>3</v>
      </c>
      <c r="I18" s="12">
        <v>174.04</v>
      </c>
      <c r="J18" s="17">
        <v>174.57000000000002</v>
      </c>
      <c r="K18" s="12">
        <v>0.56000000000000005</v>
      </c>
      <c r="L18" s="12">
        <v>10.210000000000001</v>
      </c>
      <c r="M18" s="12">
        <v>15.75</v>
      </c>
      <c r="N18" s="12">
        <v>15.04</v>
      </c>
      <c r="O18" s="12">
        <v>0.05</v>
      </c>
      <c r="P18" s="12">
        <v>-0.32</v>
      </c>
      <c r="Q18" s="12">
        <v>3.1</v>
      </c>
      <c r="R18" s="12">
        <v>2.93</v>
      </c>
      <c r="S18" s="12">
        <v>-5.58</v>
      </c>
      <c r="T18" s="12">
        <v>1.03</v>
      </c>
      <c r="U18" s="12">
        <v>0.46</v>
      </c>
      <c r="V18" s="12">
        <v>0.3</v>
      </c>
      <c r="W18" s="12">
        <v>0.28000000000000003</v>
      </c>
      <c r="X18" s="12">
        <v>0.05</v>
      </c>
      <c r="Y18" s="12">
        <v>0.31</v>
      </c>
      <c r="Z18" s="12">
        <v>0.31</v>
      </c>
      <c r="AA18" s="12">
        <v>0.03</v>
      </c>
      <c r="AB18" s="12">
        <v>0</v>
      </c>
      <c r="AC18" s="12">
        <v>-0.39</v>
      </c>
      <c r="AD18" s="12">
        <v>-0.71</v>
      </c>
      <c r="AE18" s="12">
        <v>3.37</v>
      </c>
      <c r="AF18" s="12">
        <v>0.22</v>
      </c>
      <c r="AG18" s="12">
        <v>1</v>
      </c>
      <c r="AH18" s="12">
        <v>2</v>
      </c>
      <c r="AI18" s="12">
        <v>1</v>
      </c>
      <c r="AJ18" s="12">
        <v>3</v>
      </c>
      <c r="AK18" s="12">
        <v>5</v>
      </c>
    </row>
    <row r="19" spans="1:37" ht="21" x14ac:dyDescent="0.35">
      <c r="B19" s="13">
        <v>2</v>
      </c>
      <c r="C19" s="9">
        <v>230010</v>
      </c>
      <c r="D19" s="21" t="s">
        <v>60</v>
      </c>
      <c r="E19" s="12" t="s">
        <v>58</v>
      </c>
      <c r="F19" s="12" t="s">
        <v>59</v>
      </c>
      <c r="G19" s="12">
        <v>2</v>
      </c>
      <c r="H19" s="12">
        <v>2</v>
      </c>
      <c r="I19" s="12">
        <v>170.98</v>
      </c>
      <c r="J19" s="18">
        <v>190.42999999999998</v>
      </c>
      <c r="K19" s="12">
        <v>0.49</v>
      </c>
      <c r="L19" s="12">
        <v>9.34</v>
      </c>
      <c r="M19" s="12">
        <v>14.55</v>
      </c>
      <c r="N19" s="12">
        <v>13.44</v>
      </c>
      <c r="O19" s="12">
        <v>0.91</v>
      </c>
      <c r="P19" s="12">
        <v>0.61</v>
      </c>
      <c r="Q19" s="12">
        <v>2.13</v>
      </c>
      <c r="R19" s="12">
        <v>2.15</v>
      </c>
      <c r="S19" s="12">
        <v>-0.11</v>
      </c>
      <c r="T19" s="12">
        <v>2.4</v>
      </c>
      <c r="U19" s="12">
        <v>0.61</v>
      </c>
      <c r="V19" s="12">
        <v>0.33</v>
      </c>
      <c r="W19" s="12">
        <v>0.35</v>
      </c>
      <c r="X19" s="12">
        <v>0.05</v>
      </c>
      <c r="Y19" s="12">
        <v>0.39</v>
      </c>
      <c r="Z19" s="12">
        <v>0.37</v>
      </c>
      <c r="AA19" s="12">
        <v>0.05</v>
      </c>
      <c r="AB19" s="12">
        <v>0</v>
      </c>
      <c r="AC19" s="12">
        <v>-0.27</v>
      </c>
      <c r="AD19" s="12">
        <v>-0.5</v>
      </c>
      <c r="AE19" s="12">
        <v>3.17</v>
      </c>
      <c r="AF19" s="12">
        <v>0.16</v>
      </c>
      <c r="AG19" s="12">
        <v>2</v>
      </c>
      <c r="AH19" s="12">
        <v>2</v>
      </c>
      <c r="AI19" s="12">
        <v>2</v>
      </c>
      <c r="AJ19" s="12">
        <v>2</v>
      </c>
      <c r="AK19" s="12">
        <v>3</v>
      </c>
    </row>
    <row r="20" spans="1:37" ht="21" x14ac:dyDescent="0.35">
      <c r="B20" s="13">
        <v>3</v>
      </c>
      <c r="C20" s="9">
        <v>230638</v>
      </c>
      <c r="D20" s="21" t="s">
        <v>116</v>
      </c>
      <c r="E20" s="12" t="s">
        <v>42</v>
      </c>
      <c r="F20" s="12" t="s">
        <v>117</v>
      </c>
      <c r="G20" s="12">
        <v>4</v>
      </c>
      <c r="H20" s="12">
        <v>4</v>
      </c>
      <c r="I20" s="12">
        <v>170.71</v>
      </c>
      <c r="J20" s="18">
        <v>191.52000000000004</v>
      </c>
      <c r="K20" s="12">
        <v>0.62</v>
      </c>
      <c r="L20" s="12">
        <v>10.99</v>
      </c>
      <c r="M20" s="12">
        <v>16.23</v>
      </c>
      <c r="N20" s="12">
        <v>17.16</v>
      </c>
      <c r="O20" s="12">
        <v>-0.03</v>
      </c>
      <c r="P20" s="12">
        <v>-0.32</v>
      </c>
      <c r="Q20" s="12">
        <v>3</v>
      </c>
      <c r="R20" s="12">
        <v>2.77</v>
      </c>
      <c r="S20" s="12">
        <v>6.01</v>
      </c>
      <c r="T20" s="12">
        <v>2.5</v>
      </c>
      <c r="U20" s="12">
        <v>0.48</v>
      </c>
      <c r="V20" s="12">
        <v>0.25</v>
      </c>
      <c r="W20" s="12">
        <v>0.28000000000000003</v>
      </c>
      <c r="X20" s="12">
        <v>0.04</v>
      </c>
      <c r="Y20" s="12">
        <v>0.3</v>
      </c>
      <c r="Z20" s="12">
        <v>0.28999999999999998</v>
      </c>
      <c r="AA20" s="12">
        <v>0.05</v>
      </c>
      <c r="AB20" s="12">
        <v>0</v>
      </c>
      <c r="AC20" s="12">
        <v>0.28000000000000003</v>
      </c>
      <c r="AD20" s="12">
        <v>-0.63</v>
      </c>
      <c r="AE20" s="12">
        <v>3.35</v>
      </c>
      <c r="AF20" s="12">
        <v>0.21</v>
      </c>
      <c r="AG20" s="12">
        <v>2</v>
      </c>
      <c r="AH20" s="12">
        <v>2</v>
      </c>
      <c r="AI20" s="12">
        <v>2</v>
      </c>
      <c r="AJ20" s="12">
        <v>2</v>
      </c>
      <c r="AK20" s="12">
        <v>3</v>
      </c>
    </row>
    <row r="21" spans="1:37" ht="21" x14ac:dyDescent="0.35">
      <c r="B21" s="13">
        <v>4</v>
      </c>
      <c r="C21" s="9">
        <v>230009</v>
      </c>
      <c r="D21" s="21" t="s">
        <v>57</v>
      </c>
      <c r="E21" s="12" t="s">
        <v>58</v>
      </c>
      <c r="F21" s="12" t="s">
        <v>59</v>
      </c>
      <c r="G21" s="12">
        <v>2</v>
      </c>
      <c r="H21" s="12">
        <v>2</v>
      </c>
      <c r="I21" s="12">
        <v>170.42</v>
      </c>
      <c r="J21" s="18">
        <v>181.81500000000003</v>
      </c>
      <c r="K21" s="12">
        <v>0.55000000000000004</v>
      </c>
      <c r="L21" s="12">
        <v>9.48</v>
      </c>
      <c r="M21" s="12">
        <v>14.78</v>
      </c>
      <c r="N21" s="12">
        <v>13.41</v>
      </c>
      <c r="O21" s="12">
        <v>0.68</v>
      </c>
      <c r="P21" s="12">
        <v>0.21</v>
      </c>
      <c r="Q21" s="12">
        <v>1.72</v>
      </c>
      <c r="R21" s="12">
        <v>1.79</v>
      </c>
      <c r="S21" s="12">
        <v>-2.44</v>
      </c>
      <c r="T21" s="12">
        <v>0.9</v>
      </c>
      <c r="U21" s="12">
        <v>0.62</v>
      </c>
      <c r="V21" s="12">
        <v>0.34</v>
      </c>
      <c r="W21" s="12">
        <v>0.35</v>
      </c>
      <c r="X21" s="12">
        <v>0.04</v>
      </c>
      <c r="Y21" s="12">
        <v>0.4</v>
      </c>
      <c r="Z21" s="12">
        <v>0.39</v>
      </c>
      <c r="AA21" s="12">
        <v>0.05</v>
      </c>
      <c r="AB21" s="12">
        <v>0</v>
      </c>
      <c r="AC21" s="12">
        <v>-0.27</v>
      </c>
      <c r="AD21" s="12">
        <v>-0.52</v>
      </c>
      <c r="AE21" s="12">
        <v>3.57</v>
      </c>
      <c r="AF21" s="12">
        <v>0.14000000000000001</v>
      </c>
      <c r="AG21" s="12">
        <v>2</v>
      </c>
      <c r="AH21" s="12">
        <v>2</v>
      </c>
      <c r="AI21" s="12">
        <v>2</v>
      </c>
      <c r="AJ21" s="12">
        <v>3</v>
      </c>
      <c r="AK21" s="12">
        <v>5</v>
      </c>
    </row>
    <row r="22" spans="1:37" ht="21" x14ac:dyDescent="0.35">
      <c r="B22" s="13">
        <v>5</v>
      </c>
      <c r="C22" s="9">
        <v>230197</v>
      </c>
      <c r="D22" s="21" t="s">
        <v>107</v>
      </c>
      <c r="E22" s="12" t="s">
        <v>58</v>
      </c>
      <c r="F22" s="12" t="s">
        <v>108</v>
      </c>
      <c r="G22" s="12">
        <v>2</v>
      </c>
      <c r="H22" s="12">
        <v>2</v>
      </c>
      <c r="I22" s="12">
        <v>170.41</v>
      </c>
      <c r="J22" s="18">
        <v>167.905</v>
      </c>
      <c r="K22" s="12">
        <v>0.44</v>
      </c>
      <c r="L22" s="12">
        <v>8.15</v>
      </c>
      <c r="M22" s="12">
        <v>13.34</v>
      </c>
      <c r="N22" s="12">
        <v>11.17</v>
      </c>
      <c r="O22" s="12">
        <v>0.18</v>
      </c>
      <c r="P22" s="12">
        <v>-0.43</v>
      </c>
      <c r="Q22" s="12">
        <v>2.57</v>
      </c>
      <c r="R22" s="12">
        <v>2.42</v>
      </c>
      <c r="S22" s="12">
        <v>-5.46</v>
      </c>
      <c r="T22" s="12">
        <v>0.22</v>
      </c>
      <c r="U22" s="12">
        <v>0.59</v>
      </c>
      <c r="V22" s="12">
        <v>0.31</v>
      </c>
      <c r="W22" s="12">
        <v>0.34</v>
      </c>
      <c r="X22" s="12">
        <v>0.04</v>
      </c>
      <c r="Y22" s="12">
        <v>0.39</v>
      </c>
      <c r="Z22" s="12">
        <v>0.36</v>
      </c>
      <c r="AA22" s="12">
        <v>0.05</v>
      </c>
      <c r="AB22" s="12">
        <v>0</v>
      </c>
      <c r="AC22" s="12">
        <v>-0.63</v>
      </c>
      <c r="AD22" s="12">
        <v>-0.66</v>
      </c>
      <c r="AE22" s="12">
        <v>2.4700000000000002</v>
      </c>
      <c r="AF22" s="12">
        <v>0.13</v>
      </c>
      <c r="AG22" s="12">
        <v>2</v>
      </c>
      <c r="AH22" s="12">
        <v>3</v>
      </c>
      <c r="AI22" s="12">
        <v>2</v>
      </c>
      <c r="AJ22" s="12">
        <v>2</v>
      </c>
      <c r="AK22" s="12">
        <v>4</v>
      </c>
    </row>
    <row r="23" spans="1:37" ht="21" x14ac:dyDescent="0.35">
      <c r="B23" s="13">
        <v>6</v>
      </c>
      <c r="C23" s="9">
        <v>230141</v>
      </c>
      <c r="D23" s="21" t="s">
        <v>84</v>
      </c>
      <c r="E23" s="12" t="s">
        <v>75</v>
      </c>
      <c r="F23" s="12" t="s">
        <v>85</v>
      </c>
      <c r="G23" s="12">
        <v>2</v>
      </c>
      <c r="H23" s="12">
        <v>2</v>
      </c>
      <c r="I23" s="12">
        <v>170.38</v>
      </c>
      <c r="J23" s="18">
        <v>168.91999999999996</v>
      </c>
      <c r="K23" s="12">
        <v>0.52</v>
      </c>
      <c r="L23" s="12">
        <v>9.6300000000000008</v>
      </c>
      <c r="M23" s="12">
        <v>15.29</v>
      </c>
      <c r="N23" s="12">
        <v>13.66</v>
      </c>
      <c r="O23" s="12">
        <v>0.04</v>
      </c>
      <c r="P23" s="12">
        <v>-0.35</v>
      </c>
      <c r="Q23" s="12">
        <v>3.05</v>
      </c>
      <c r="R23" s="12">
        <v>2.88</v>
      </c>
      <c r="S23" s="12">
        <v>-2.06</v>
      </c>
      <c r="T23" s="12">
        <v>1.93</v>
      </c>
      <c r="U23" s="12">
        <v>0.41</v>
      </c>
      <c r="V23" s="12">
        <v>0.22</v>
      </c>
      <c r="W23" s="12">
        <v>0.27</v>
      </c>
      <c r="X23" s="12">
        <v>0.04</v>
      </c>
      <c r="Y23" s="12">
        <v>0.22</v>
      </c>
      <c r="Z23" s="12">
        <v>0.19</v>
      </c>
      <c r="AA23" s="12">
        <v>0.03</v>
      </c>
      <c r="AB23" s="12">
        <v>0.01</v>
      </c>
      <c r="AC23" s="12">
        <v>0.19</v>
      </c>
      <c r="AD23" s="12">
        <v>-0.77</v>
      </c>
      <c r="AE23" s="12">
        <v>3.06</v>
      </c>
      <c r="AF23" s="12">
        <v>0.24</v>
      </c>
      <c r="AG23" s="12">
        <v>2</v>
      </c>
      <c r="AH23" s="12">
        <v>2</v>
      </c>
      <c r="AI23" s="12">
        <v>2</v>
      </c>
      <c r="AJ23" s="12">
        <v>3</v>
      </c>
      <c r="AK23" s="12">
        <v>5</v>
      </c>
    </row>
    <row r="24" spans="1:37" ht="21" x14ac:dyDescent="0.35">
      <c r="B24" s="13">
        <v>7</v>
      </c>
      <c r="C24" s="9">
        <v>230229</v>
      </c>
      <c r="D24" s="21" t="s">
        <v>177</v>
      </c>
      <c r="E24" s="12" t="s">
        <v>55</v>
      </c>
      <c r="F24" s="12" t="s">
        <v>178</v>
      </c>
      <c r="G24" s="12">
        <v>3</v>
      </c>
      <c r="H24" s="12">
        <v>3</v>
      </c>
      <c r="I24" s="12">
        <v>170.06</v>
      </c>
      <c r="J24" s="18">
        <v>174.09</v>
      </c>
      <c r="K24" s="12">
        <v>0.31</v>
      </c>
      <c r="L24" s="12">
        <v>7.16</v>
      </c>
      <c r="M24" s="12">
        <v>12.16</v>
      </c>
      <c r="N24" s="12">
        <v>11.7</v>
      </c>
      <c r="O24" s="12">
        <v>0.64</v>
      </c>
      <c r="P24" s="12">
        <v>0.12</v>
      </c>
      <c r="Q24" s="12">
        <v>3.42</v>
      </c>
      <c r="R24" s="12">
        <v>2.97</v>
      </c>
      <c r="S24" s="12">
        <v>-3.53</v>
      </c>
      <c r="T24" s="12">
        <v>0.78</v>
      </c>
      <c r="U24" s="12">
        <v>0.56000000000000005</v>
      </c>
      <c r="V24" s="12">
        <v>0.34</v>
      </c>
      <c r="W24" s="12">
        <v>0.3</v>
      </c>
      <c r="X24" s="12">
        <v>0.04</v>
      </c>
      <c r="Y24" s="12">
        <v>0.41</v>
      </c>
      <c r="Z24" s="12">
        <v>0.39</v>
      </c>
      <c r="AA24" s="12">
        <v>0.05</v>
      </c>
      <c r="AB24" s="12">
        <v>0</v>
      </c>
      <c r="AC24" s="12">
        <v>-0.87</v>
      </c>
      <c r="AD24" s="12">
        <v>-0.46</v>
      </c>
      <c r="AE24" s="12">
        <v>1.33</v>
      </c>
      <c r="AF24" s="12">
        <v>0.1</v>
      </c>
      <c r="AG24" s="12">
        <v>2</v>
      </c>
      <c r="AH24" s="12">
        <v>2</v>
      </c>
      <c r="AI24" s="12">
        <v>2</v>
      </c>
      <c r="AJ24" s="12">
        <v>2</v>
      </c>
      <c r="AK24" s="12">
        <v>2</v>
      </c>
    </row>
    <row r="25" spans="1:37" ht="21" x14ac:dyDescent="0.35">
      <c r="B25" s="13">
        <v>8</v>
      </c>
      <c r="C25" s="9">
        <v>230686</v>
      </c>
      <c r="D25" s="21" t="s">
        <v>240</v>
      </c>
      <c r="E25" s="12" t="s">
        <v>58</v>
      </c>
      <c r="F25" s="12" t="s">
        <v>241</v>
      </c>
      <c r="G25" s="12">
        <v>4</v>
      </c>
      <c r="H25" s="12">
        <v>4</v>
      </c>
      <c r="I25" s="12">
        <v>169.72</v>
      </c>
      <c r="J25" s="18">
        <v>161.99</v>
      </c>
      <c r="K25" s="12">
        <v>0.69</v>
      </c>
      <c r="L25" s="12">
        <v>9.31</v>
      </c>
      <c r="M25" s="12">
        <v>14.95</v>
      </c>
      <c r="N25" s="12">
        <v>12.36</v>
      </c>
      <c r="O25" s="12">
        <v>-0.71</v>
      </c>
      <c r="P25" s="12">
        <v>-1.44</v>
      </c>
      <c r="Q25" s="12">
        <v>1.28</v>
      </c>
      <c r="R25" s="12">
        <v>1.48</v>
      </c>
      <c r="S25" s="12">
        <v>-0.89</v>
      </c>
      <c r="T25" s="12">
        <v>0.91</v>
      </c>
      <c r="U25" s="12">
        <v>0.59</v>
      </c>
      <c r="V25" s="12">
        <v>0.36</v>
      </c>
      <c r="W25" s="12">
        <v>0.33</v>
      </c>
      <c r="X25" s="12">
        <v>0.04</v>
      </c>
      <c r="Y25" s="12">
        <v>0.46</v>
      </c>
      <c r="Z25" s="12">
        <v>0.47</v>
      </c>
      <c r="AA25" s="12">
        <v>0.03</v>
      </c>
      <c r="AB25" s="12">
        <v>-0.02</v>
      </c>
      <c r="AC25" s="12">
        <v>-1.01</v>
      </c>
      <c r="AD25" s="12">
        <v>-0.77</v>
      </c>
      <c r="AE25" s="12">
        <v>3.86</v>
      </c>
      <c r="AF25" s="12">
        <v>0.05</v>
      </c>
      <c r="AG25" s="12">
        <v>2</v>
      </c>
      <c r="AH25" s="12">
        <v>2</v>
      </c>
      <c r="AI25" s="12">
        <v>2</v>
      </c>
      <c r="AJ25" s="12">
        <v>3</v>
      </c>
      <c r="AK25" s="12">
        <v>5</v>
      </c>
    </row>
    <row r="26" spans="1:37" ht="21" x14ac:dyDescent="0.35">
      <c r="B26" s="13">
        <v>9</v>
      </c>
      <c r="C26" s="9">
        <v>231170</v>
      </c>
      <c r="D26" s="21" t="s">
        <v>315</v>
      </c>
      <c r="E26" s="12" t="s">
        <v>48</v>
      </c>
      <c r="F26" s="12" t="s">
        <v>316</v>
      </c>
      <c r="G26" s="12">
        <v>1</v>
      </c>
      <c r="H26" s="12">
        <v>1</v>
      </c>
      <c r="I26" s="12">
        <v>169.64</v>
      </c>
      <c r="J26" s="18">
        <v>162.59499999999997</v>
      </c>
      <c r="K26" s="12">
        <v>0.41</v>
      </c>
      <c r="L26" s="12">
        <v>10.54</v>
      </c>
      <c r="M26" s="12">
        <v>16.29</v>
      </c>
      <c r="N26" s="12">
        <v>15.79</v>
      </c>
      <c r="O26" s="12">
        <v>-0.14000000000000001</v>
      </c>
      <c r="P26" s="12">
        <v>-0.56999999999999995</v>
      </c>
      <c r="Q26" s="12">
        <v>3.41</v>
      </c>
      <c r="R26" s="12">
        <v>3</v>
      </c>
      <c r="S26" s="12">
        <v>-2.4500000000000002</v>
      </c>
      <c r="T26" s="12">
        <v>0.98</v>
      </c>
      <c r="U26" s="12">
        <v>0.36</v>
      </c>
      <c r="V26" s="12">
        <v>0.18</v>
      </c>
      <c r="W26" s="12">
        <v>0.24</v>
      </c>
      <c r="X26" s="12">
        <v>0.04</v>
      </c>
      <c r="Y26" s="12">
        <v>0.19</v>
      </c>
      <c r="Z26" s="12">
        <v>0.17</v>
      </c>
      <c r="AA26" s="12">
        <v>0.04</v>
      </c>
      <c r="AB26" s="12">
        <v>0</v>
      </c>
      <c r="AC26" s="12">
        <v>0.22</v>
      </c>
      <c r="AD26" s="12">
        <v>-0.83</v>
      </c>
      <c r="AE26" s="12">
        <v>4.28</v>
      </c>
      <c r="AF26" s="12">
        <v>0.19</v>
      </c>
      <c r="AG26" s="12">
        <v>2</v>
      </c>
      <c r="AH26" s="12">
        <v>2</v>
      </c>
      <c r="AI26" s="12">
        <v>1</v>
      </c>
      <c r="AJ26" s="12">
        <v>2</v>
      </c>
      <c r="AK26" s="12">
        <v>5</v>
      </c>
    </row>
    <row r="27" spans="1:37" ht="21" x14ac:dyDescent="0.35">
      <c r="B27" s="13">
        <v>10</v>
      </c>
      <c r="C27" s="9">
        <v>230308</v>
      </c>
      <c r="D27" s="21" t="s">
        <v>95</v>
      </c>
      <c r="E27" s="12" t="s">
        <v>75</v>
      </c>
      <c r="F27" s="12" t="s">
        <v>96</v>
      </c>
      <c r="G27" s="12">
        <v>3</v>
      </c>
      <c r="H27" s="12">
        <v>3</v>
      </c>
      <c r="I27" s="12">
        <v>169.56</v>
      </c>
      <c r="J27" s="18">
        <v>155.595</v>
      </c>
      <c r="K27" s="12">
        <v>0.45</v>
      </c>
      <c r="L27" s="12">
        <v>9.18</v>
      </c>
      <c r="M27" s="12">
        <v>14.12</v>
      </c>
      <c r="N27" s="12">
        <v>12.05</v>
      </c>
      <c r="O27" s="12">
        <v>0.49</v>
      </c>
      <c r="P27" s="12">
        <v>-0.06</v>
      </c>
      <c r="Q27" s="12">
        <v>2.94</v>
      </c>
      <c r="R27" s="12">
        <v>2.88</v>
      </c>
      <c r="S27" s="12">
        <v>-9.7100000000000009</v>
      </c>
      <c r="T27" s="12">
        <v>0.48</v>
      </c>
      <c r="U27" s="12">
        <v>0.44</v>
      </c>
      <c r="V27" s="12">
        <v>0.26</v>
      </c>
      <c r="W27" s="12">
        <v>0.28000000000000003</v>
      </c>
      <c r="X27" s="12">
        <v>0.04</v>
      </c>
      <c r="Y27" s="12">
        <v>0.27</v>
      </c>
      <c r="Z27" s="12">
        <v>0.26</v>
      </c>
      <c r="AA27" s="12">
        <v>0.02</v>
      </c>
      <c r="AB27" s="12">
        <v>0</v>
      </c>
      <c r="AC27" s="12">
        <v>-0.43</v>
      </c>
      <c r="AD27" s="12">
        <v>-0.7</v>
      </c>
      <c r="AE27" s="12">
        <v>3.68</v>
      </c>
      <c r="AF27" s="12">
        <v>0.17</v>
      </c>
      <c r="AG27" s="12">
        <v>1</v>
      </c>
      <c r="AH27" s="12">
        <v>2</v>
      </c>
      <c r="AI27" s="12">
        <v>1</v>
      </c>
      <c r="AJ27" s="12">
        <v>2</v>
      </c>
      <c r="AK27" s="12">
        <v>5</v>
      </c>
    </row>
    <row r="28" spans="1:37" ht="21" x14ac:dyDescent="0.35">
      <c r="B28" s="13">
        <v>11</v>
      </c>
      <c r="C28" s="9">
        <v>230252</v>
      </c>
      <c r="D28" s="21" t="s">
        <v>179</v>
      </c>
      <c r="E28" s="12" t="s">
        <v>48</v>
      </c>
      <c r="F28" s="12" t="s">
        <v>180</v>
      </c>
      <c r="G28" s="12">
        <v>2</v>
      </c>
      <c r="H28" s="12">
        <v>2</v>
      </c>
      <c r="I28" s="12">
        <v>169.5</v>
      </c>
      <c r="J28" s="18">
        <v>161.35499999999999</v>
      </c>
      <c r="K28" s="12">
        <v>0.47</v>
      </c>
      <c r="L28" s="12">
        <v>9.69</v>
      </c>
      <c r="M28" s="12">
        <v>14.6</v>
      </c>
      <c r="N28" s="12">
        <v>12.81</v>
      </c>
      <c r="O28" s="12">
        <v>-0.71</v>
      </c>
      <c r="P28" s="12">
        <v>-1.44</v>
      </c>
      <c r="Q28" s="12">
        <v>3.19</v>
      </c>
      <c r="R28" s="12">
        <v>2.86</v>
      </c>
      <c r="S28" s="12">
        <v>4.79</v>
      </c>
      <c r="T28" s="12">
        <v>2.5499999999999998</v>
      </c>
      <c r="U28" s="12">
        <v>0.35</v>
      </c>
      <c r="V28" s="12">
        <v>0.22</v>
      </c>
      <c r="W28" s="12">
        <v>0.22</v>
      </c>
      <c r="X28" s="12">
        <v>0.04</v>
      </c>
      <c r="Y28" s="12">
        <v>0.23</v>
      </c>
      <c r="Z28" s="12">
        <v>0.2</v>
      </c>
      <c r="AA28" s="12">
        <v>0.02</v>
      </c>
      <c r="AB28" s="12">
        <v>0</v>
      </c>
      <c r="AC28" s="12">
        <v>0.15</v>
      </c>
      <c r="AD28" s="12">
        <v>-0.94</v>
      </c>
      <c r="AE28" s="12">
        <v>4.2</v>
      </c>
      <c r="AF28" s="12">
        <v>7.0000000000000007E-2</v>
      </c>
      <c r="AG28" s="12">
        <v>1</v>
      </c>
      <c r="AH28" s="12">
        <v>2</v>
      </c>
      <c r="AI28" s="12">
        <v>1</v>
      </c>
      <c r="AJ28" s="12">
        <v>2</v>
      </c>
      <c r="AK28" s="12">
        <v>5</v>
      </c>
    </row>
    <row r="29" spans="1:37" ht="21" x14ac:dyDescent="0.35">
      <c r="B29" s="13">
        <v>12</v>
      </c>
      <c r="C29" s="9">
        <v>230798</v>
      </c>
      <c r="D29" s="21" t="s">
        <v>127</v>
      </c>
      <c r="E29" s="12" t="s">
        <v>58</v>
      </c>
      <c r="F29" s="12" t="s">
        <v>126</v>
      </c>
      <c r="G29" s="12">
        <v>2</v>
      </c>
      <c r="H29" s="12">
        <v>2</v>
      </c>
      <c r="I29" s="12">
        <v>169.47</v>
      </c>
      <c r="J29" s="18">
        <v>146.91000000000003</v>
      </c>
      <c r="K29" s="12">
        <v>0.53</v>
      </c>
      <c r="L29" s="12">
        <v>9.4499999999999993</v>
      </c>
      <c r="M29" s="12">
        <v>15.41</v>
      </c>
      <c r="N29" s="12">
        <v>13.68</v>
      </c>
      <c r="O29" s="12">
        <v>-0.05</v>
      </c>
      <c r="P29" s="12">
        <v>-0.34</v>
      </c>
      <c r="Q29" s="12">
        <v>2.74</v>
      </c>
      <c r="R29" s="12">
        <v>2.7</v>
      </c>
      <c r="S29" s="12">
        <v>-14.84</v>
      </c>
      <c r="T29" s="12">
        <v>0.05</v>
      </c>
      <c r="U29" s="12">
        <v>0.51</v>
      </c>
      <c r="V29" s="12">
        <v>0.25</v>
      </c>
      <c r="W29" s="12">
        <v>0.31</v>
      </c>
      <c r="X29" s="12">
        <v>0.05</v>
      </c>
      <c r="Y29" s="12">
        <v>0.31</v>
      </c>
      <c r="Z29" s="12">
        <v>0.28000000000000003</v>
      </c>
      <c r="AA29" s="12">
        <v>0.04</v>
      </c>
      <c r="AB29" s="12">
        <v>-0.01</v>
      </c>
      <c r="AC29" s="12">
        <v>-0.77</v>
      </c>
      <c r="AD29" s="12">
        <v>-0.83</v>
      </c>
      <c r="AE29" s="12">
        <v>3.47</v>
      </c>
      <c r="AF29" s="12">
        <v>0.18</v>
      </c>
      <c r="AG29" s="12">
        <v>2</v>
      </c>
      <c r="AH29" s="12">
        <v>2</v>
      </c>
      <c r="AI29" s="12">
        <v>2</v>
      </c>
      <c r="AJ29" s="12">
        <v>2</v>
      </c>
      <c r="AK29" s="12">
        <v>3</v>
      </c>
    </row>
    <row r="30" spans="1:37" ht="21" x14ac:dyDescent="0.35">
      <c r="B30" s="13">
        <v>13</v>
      </c>
      <c r="C30" s="9">
        <v>231088</v>
      </c>
      <c r="D30" s="21" t="s">
        <v>277</v>
      </c>
      <c r="E30" s="12" t="s">
        <v>75</v>
      </c>
      <c r="F30" s="12" t="s">
        <v>278</v>
      </c>
      <c r="G30" s="12">
        <v>2</v>
      </c>
      <c r="H30" s="12">
        <v>2</v>
      </c>
      <c r="I30" s="12">
        <v>169.14</v>
      </c>
      <c r="J30" s="18">
        <v>168.14000000000001</v>
      </c>
      <c r="K30" s="12">
        <v>0.63</v>
      </c>
      <c r="L30" s="12">
        <v>9.59</v>
      </c>
      <c r="M30" s="12">
        <v>14.81</v>
      </c>
      <c r="N30" s="12">
        <v>11.8</v>
      </c>
      <c r="O30" s="12">
        <v>-0.17</v>
      </c>
      <c r="P30" s="12">
        <v>-0.7</v>
      </c>
      <c r="Q30" s="12">
        <v>2.08</v>
      </c>
      <c r="R30" s="12">
        <v>2.16</v>
      </c>
      <c r="S30" s="12">
        <v>-1.17</v>
      </c>
      <c r="T30" s="12">
        <v>1.54</v>
      </c>
      <c r="U30" s="12">
        <v>0.5</v>
      </c>
      <c r="V30" s="12">
        <v>0.27</v>
      </c>
      <c r="W30" s="12">
        <v>0.31</v>
      </c>
      <c r="X30" s="12">
        <v>0.04</v>
      </c>
      <c r="Y30" s="12">
        <v>0.31</v>
      </c>
      <c r="Z30" s="12">
        <v>0.28999999999999998</v>
      </c>
      <c r="AA30" s="12">
        <v>0.03</v>
      </c>
      <c r="AB30" s="12">
        <v>0</v>
      </c>
      <c r="AC30" s="12">
        <v>-0.48</v>
      </c>
      <c r="AD30" s="12">
        <v>-0.74</v>
      </c>
      <c r="AE30" s="12">
        <v>3.5</v>
      </c>
      <c r="AF30" s="12">
        <v>0.15</v>
      </c>
      <c r="AG30" s="12">
        <v>1</v>
      </c>
      <c r="AH30" s="12">
        <v>2</v>
      </c>
      <c r="AI30" s="12">
        <v>2</v>
      </c>
      <c r="AJ30" s="12">
        <v>2</v>
      </c>
      <c r="AK30" s="12">
        <v>3</v>
      </c>
    </row>
    <row r="31" spans="1:37" ht="21" x14ac:dyDescent="0.35">
      <c r="B31" s="13">
        <v>14</v>
      </c>
      <c r="C31" s="9">
        <v>230034</v>
      </c>
      <c r="D31" s="21" t="s">
        <v>321</v>
      </c>
      <c r="E31" s="12" t="s">
        <v>45</v>
      </c>
      <c r="F31" s="12" t="s">
        <v>51</v>
      </c>
      <c r="G31" s="12">
        <v>2</v>
      </c>
      <c r="H31" s="12">
        <v>2</v>
      </c>
      <c r="I31" s="12">
        <v>165.6</v>
      </c>
      <c r="J31" s="18">
        <v>170.01</v>
      </c>
      <c r="K31" s="12">
        <v>0.27</v>
      </c>
      <c r="L31" s="12">
        <v>9.69</v>
      </c>
      <c r="M31" s="12">
        <v>16</v>
      </c>
      <c r="N31" s="12">
        <v>16.82</v>
      </c>
      <c r="O31" s="12">
        <v>0.78</v>
      </c>
      <c r="P31" s="12">
        <v>-0.1</v>
      </c>
      <c r="Q31" s="12">
        <v>2.4900000000000002</v>
      </c>
      <c r="R31" s="12">
        <v>2.0699999999999998</v>
      </c>
      <c r="S31" s="12">
        <v>-1.01</v>
      </c>
      <c r="T31" s="12">
        <v>0.75</v>
      </c>
      <c r="U31" s="12">
        <v>0.46</v>
      </c>
      <c r="V31" s="12">
        <v>0.2</v>
      </c>
      <c r="W31" s="12">
        <v>0.31</v>
      </c>
      <c r="X31" s="12">
        <v>0.03</v>
      </c>
      <c r="Y31" s="12">
        <v>0.19</v>
      </c>
      <c r="Z31" s="12">
        <v>0.14000000000000001</v>
      </c>
      <c r="AA31" s="12">
        <v>0.06</v>
      </c>
      <c r="AB31" s="12">
        <v>0.02</v>
      </c>
      <c r="AC31" s="12">
        <v>1.41</v>
      </c>
      <c r="AD31" s="12">
        <v>-0.37</v>
      </c>
      <c r="AE31" s="12">
        <v>4.24</v>
      </c>
      <c r="AF31" s="12">
        <v>0.21</v>
      </c>
      <c r="AG31" s="12">
        <v>2</v>
      </c>
      <c r="AH31" s="12">
        <v>2</v>
      </c>
      <c r="AI31" s="12">
        <v>2</v>
      </c>
      <c r="AJ31" s="12">
        <v>2</v>
      </c>
      <c r="AK31" s="12">
        <v>3</v>
      </c>
    </row>
    <row r="32" spans="1:37" ht="21" x14ac:dyDescent="0.35">
      <c r="B32" s="13">
        <v>15</v>
      </c>
      <c r="C32" s="9">
        <v>230644</v>
      </c>
      <c r="D32" s="21" t="s">
        <v>118</v>
      </c>
      <c r="E32" s="12" t="s">
        <v>48</v>
      </c>
      <c r="F32" s="12" t="s">
        <v>119</v>
      </c>
      <c r="G32" s="12">
        <v>3</v>
      </c>
      <c r="H32" s="12">
        <v>3</v>
      </c>
      <c r="I32" s="12">
        <v>168.89</v>
      </c>
      <c r="J32" s="18">
        <v>170.02499999999998</v>
      </c>
      <c r="K32" s="12">
        <v>0.54</v>
      </c>
      <c r="L32" s="12">
        <v>9.69</v>
      </c>
      <c r="M32" s="12">
        <v>14.98</v>
      </c>
      <c r="N32" s="12">
        <v>14.69</v>
      </c>
      <c r="O32" s="12">
        <v>0.43</v>
      </c>
      <c r="P32" s="12">
        <v>0.15</v>
      </c>
      <c r="Q32" s="12">
        <v>3.05</v>
      </c>
      <c r="R32" s="12">
        <v>2.72</v>
      </c>
      <c r="S32" s="12">
        <v>-0.63</v>
      </c>
      <c r="T32" s="12">
        <v>0.56000000000000005</v>
      </c>
      <c r="U32" s="12">
        <v>0.39</v>
      </c>
      <c r="V32" s="12">
        <v>0.23</v>
      </c>
      <c r="W32" s="12">
        <v>0.25</v>
      </c>
      <c r="X32" s="12">
        <v>0.05</v>
      </c>
      <c r="Y32" s="12">
        <v>0.25</v>
      </c>
      <c r="Z32" s="12">
        <v>0.23</v>
      </c>
      <c r="AA32" s="12">
        <v>0.03</v>
      </c>
      <c r="AB32" s="12">
        <v>0</v>
      </c>
      <c r="AC32" s="12">
        <v>0.75</v>
      </c>
      <c r="AD32" s="12">
        <v>-0.64</v>
      </c>
      <c r="AE32" s="12">
        <v>3.59</v>
      </c>
      <c r="AF32" s="12">
        <v>0.18</v>
      </c>
      <c r="AG32" s="12">
        <v>2</v>
      </c>
      <c r="AH32" s="12">
        <v>2</v>
      </c>
      <c r="AI32" s="12">
        <v>2</v>
      </c>
      <c r="AJ32" s="12">
        <v>2</v>
      </c>
      <c r="AK32" s="12">
        <v>4</v>
      </c>
    </row>
    <row r="33" spans="2:37" ht="21" x14ac:dyDescent="0.35">
      <c r="B33" s="13">
        <v>16</v>
      </c>
      <c r="C33" s="9">
        <v>231144</v>
      </c>
      <c r="D33" s="21" t="s">
        <v>305</v>
      </c>
      <c r="E33" s="12" t="s">
        <v>75</v>
      </c>
      <c r="F33" s="12" t="s">
        <v>306</v>
      </c>
      <c r="G33" s="12">
        <v>2</v>
      </c>
      <c r="H33" s="12">
        <v>2</v>
      </c>
      <c r="I33" s="12">
        <v>168.11</v>
      </c>
      <c r="J33" s="18">
        <v>160.38499999999999</v>
      </c>
      <c r="K33" s="12">
        <v>0.45</v>
      </c>
      <c r="L33" s="12">
        <v>9.75</v>
      </c>
      <c r="M33" s="12">
        <v>15.48</v>
      </c>
      <c r="N33" s="12">
        <v>13.93</v>
      </c>
      <c r="O33" s="12">
        <v>0.31</v>
      </c>
      <c r="P33" s="12">
        <v>-0.35</v>
      </c>
      <c r="Q33" s="12">
        <v>2.58</v>
      </c>
      <c r="R33" s="12">
        <v>2.4300000000000002</v>
      </c>
      <c r="S33" s="12">
        <v>-8.4</v>
      </c>
      <c r="T33" s="12">
        <v>0.1</v>
      </c>
      <c r="U33" s="12">
        <v>0.47</v>
      </c>
      <c r="V33" s="12">
        <v>0.23</v>
      </c>
      <c r="W33" s="12">
        <v>0.28999999999999998</v>
      </c>
      <c r="X33" s="12">
        <v>0.04</v>
      </c>
      <c r="Y33" s="12">
        <v>0.25</v>
      </c>
      <c r="Z33" s="12">
        <v>0.23</v>
      </c>
      <c r="AA33" s="12">
        <v>0.05</v>
      </c>
      <c r="AB33" s="12">
        <v>0.01</v>
      </c>
      <c r="AC33" s="12">
        <v>-0.33</v>
      </c>
      <c r="AD33" s="12">
        <v>-0.65</v>
      </c>
      <c r="AE33" s="12">
        <v>3.61</v>
      </c>
      <c r="AF33" s="12">
        <v>0.2</v>
      </c>
      <c r="AG33" s="12">
        <v>1</v>
      </c>
      <c r="AH33" s="12">
        <v>2</v>
      </c>
      <c r="AI33" s="12">
        <v>2</v>
      </c>
      <c r="AJ33" s="12">
        <v>3</v>
      </c>
      <c r="AK33" s="12">
        <v>5</v>
      </c>
    </row>
    <row r="34" spans="2:37" ht="21" x14ac:dyDescent="0.35">
      <c r="B34" s="13">
        <v>17</v>
      </c>
      <c r="C34" s="9">
        <v>230366</v>
      </c>
      <c r="D34" s="21" t="s">
        <v>221</v>
      </c>
      <c r="E34" s="12" t="s">
        <v>48</v>
      </c>
      <c r="F34" s="12" t="s">
        <v>222</v>
      </c>
      <c r="G34" s="12">
        <v>2</v>
      </c>
      <c r="H34" s="12">
        <v>2</v>
      </c>
      <c r="I34" s="12">
        <v>167.82</v>
      </c>
      <c r="J34" s="18">
        <v>155.37</v>
      </c>
      <c r="K34" s="12">
        <v>0.59</v>
      </c>
      <c r="L34" s="12">
        <v>10.86</v>
      </c>
      <c r="M34" s="12">
        <v>15.84</v>
      </c>
      <c r="N34" s="12">
        <v>14.58</v>
      </c>
      <c r="O34" s="12">
        <v>-1.06</v>
      </c>
      <c r="P34" s="12">
        <v>-1.73</v>
      </c>
      <c r="Q34" s="12">
        <v>2.71</v>
      </c>
      <c r="R34" s="12">
        <v>2.48</v>
      </c>
      <c r="S34" s="12">
        <v>4.1900000000000004</v>
      </c>
      <c r="T34" s="12">
        <v>1.88</v>
      </c>
      <c r="U34" s="12">
        <v>0.31</v>
      </c>
      <c r="V34" s="12">
        <v>0.19</v>
      </c>
      <c r="W34" s="12">
        <v>0.2</v>
      </c>
      <c r="X34" s="12">
        <v>0.04</v>
      </c>
      <c r="Y34" s="12">
        <v>0.19</v>
      </c>
      <c r="Z34" s="12">
        <v>0.17</v>
      </c>
      <c r="AA34" s="12">
        <v>0.02</v>
      </c>
      <c r="AB34" s="12">
        <v>0.01</v>
      </c>
      <c r="AC34" s="12">
        <v>0.89</v>
      </c>
      <c r="AD34" s="12">
        <v>-0.94</v>
      </c>
      <c r="AE34" s="12">
        <v>5</v>
      </c>
      <c r="AF34" s="12">
        <v>0.1</v>
      </c>
      <c r="AG34" s="12">
        <v>1</v>
      </c>
      <c r="AH34" s="12">
        <v>2</v>
      </c>
      <c r="AI34" s="12">
        <v>1</v>
      </c>
      <c r="AJ34" s="12">
        <v>3</v>
      </c>
      <c r="AK34" s="12">
        <v>2</v>
      </c>
    </row>
    <row r="35" spans="2:37" ht="21" x14ac:dyDescent="0.35">
      <c r="B35" s="13">
        <v>18</v>
      </c>
      <c r="C35" s="9">
        <v>231095</v>
      </c>
      <c r="D35" s="21" t="s">
        <v>282</v>
      </c>
      <c r="E35" s="12" t="s">
        <v>75</v>
      </c>
      <c r="F35" s="12" t="s">
        <v>283</v>
      </c>
      <c r="G35" s="12">
        <v>2</v>
      </c>
      <c r="H35" s="12">
        <v>2</v>
      </c>
      <c r="I35" s="12">
        <v>167.81</v>
      </c>
      <c r="J35" s="18">
        <v>181.40999999999997</v>
      </c>
      <c r="K35" s="12">
        <v>0.46</v>
      </c>
      <c r="L35" s="12">
        <v>10.54</v>
      </c>
      <c r="M35" s="12">
        <v>16.43</v>
      </c>
      <c r="N35" s="12">
        <v>15.98</v>
      </c>
      <c r="O35" s="12">
        <v>0.48</v>
      </c>
      <c r="P35" s="12">
        <v>0.12</v>
      </c>
      <c r="Q35" s="12">
        <v>2.29</v>
      </c>
      <c r="R35" s="12">
        <v>2.19</v>
      </c>
      <c r="S35" s="12">
        <v>4.08</v>
      </c>
      <c r="T35" s="12">
        <v>4.01</v>
      </c>
      <c r="U35" s="12">
        <v>0.44</v>
      </c>
      <c r="V35" s="12">
        <v>0.24</v>
      </c>
      <c r="W35" s="12">
        <v>0.27</v>
      </c>
      <c r="X35" s="12">
        <v>0.04</v>
      </c>
      <c r="Y35" s="12">
        <v>0.26</v>
      </c>
      <c r="Z35" s="12">
        <v>0.26</v>
      </c>
      <c r="AA35" s="12">
        <v>0.04</v>
      </c>
      <c r="AB35" s="12">
        <v>0</v>
      </c>
      <c r="AC35" s="12">
        <v>0.12</v>
      </c>
      <c r="AD35" s="12">
        <v>-0.54</v>
      </c>
      <c r="AE35" s="12">
        <v>3.72</v>
      </c>
      <c r="AF35" s="12">
        <v>0.2</v>
      </c>
      <c r="AG35" s="12">
        <v>2</v>
      </c>
      <c r="AH35" s="12">
        <v>2</v>
      </c>
      <c r="AI35" s="12">
        <v>2</v>
      </c>
      <c r="AJ35" s="12">
        <v>3</v>
      </c>
      <c r="AK35" s="12">
        <v>5</v>
      </c>
    </row>
    <row r="36" spans="2:37" ht="21" x14ac:dyDescent="0.35">
      <c r="B36" s="13">
        <v>19</v>
      </c>
      <c r="C36" s="9">
        <v>230920</v>
      </c>
      <c r="D36" s="21" t="s">
        <v>174</v>
      </c>
      <c r="E36" s="12" t="s">
        <v>48</v>
      </c>
      <c r="F36" s="12" t="s">
        <v>175</v>
      </c>
      <c r="G36" s="12">
        <v>3</v>
      </c>
      <c r="H36" s="12">
        <v>3</v>
      </c>
      <c r="I36" s="12">
        <v>167.45</v>
      </c>
      <c r="J36" s="18">
        <v>161.25</v>
      </c>
      <c r="K36" s="12">
        <v>0.5</v>
      </c>
      <c r="L36" s="12">
        <v>9.7100000000000009</v>
      </c>
      <c r="M36" s="12">
        <v>15.14</v>
      </c>
      <c r="N36" s="12">
        <v>14.44</v>
      </c>
      <c r="O36" s="12">
        <v>-0.16</v>
      </c>
      <c r="P36" s="12">
        <v>-0.63</v>
      </c>
      <c r="Q36" s="12">
        <v>3.15</v>
      </c>
      <c r="R36" s="12">
        <v>2.75</v>
      </c>
      <c r="S36" s="12">
        <v>0.38</v>
      </c>
      <c r="T36" s="12">
        <v>-0.04</v>
      </c>
      <c r="U36" s="12">
        <v>0.34</v>
      </c>
      <c r="V36" s="12">
        <v>0.21</v>
      </c>
      <c r="W36" s="12">
        <v>0.22</v>
      </c>
      <c r="X36" s="12">
        <v>0.04</v>
      </c>
      <c r="Y36" s="12">
        <v>0.22</v>
      </c>
      <c r="Z36" s="12">
        <v>0.22</v>
      </c>
      <c r="AA36" s="12">
        <v>0.02</v>
      </c>
      <c r="AB36" s="12">
        <v>0</v>
      </c>
      <c r="AC36" s="12">
        <v>0.13</v>
      </c>
      <c r="AD36" s="12">
        <v>-0.75</v>
      </c>
      <c r="AE36" s="12">
        <v>3.68</v>
      </c>
      <c r="AF36" s="12">
        <v>0.17</v>
      </c>
      <c r="AG36" s="12">
        <v>1</v>
      </c>
      <c r="AH36" s="12">
        <v>2</v>
      </c>
      <c r="AI36" s="12">
        <v>1</v>
      </c>
      <c r="AJ36" s="12">
        <v>2</v>
      </c>
      <c r="AK36" s="12">
        <v>5</v>
      </c>
    </row>
    <row r="37" spans="2:37" ht="21" x14ac:dyDescent="0.35">
      <c r="B37" s="13">
        <v>20</v>
      </c>
      <c r="C37" s="9">
        <v>231089</v>
      </c>
      <c r="D37" s="21" t="s">
        <v>279</v>
      </c>
      <c r="E37" s="12" t="s">
        <v>75</v>
      </c>
      <c r="F37" s="12" t="s">
        <v>278</v>
      </c>
      <c r="G37" s="12">
        <v>2</v>
      </c>
      <c r="H37" s="12">
        <v>2</v>
      </c>
      <c r="I37" s="12">
        <v>167.4</v>
      </c>
      <c r="J37" s="18">
        <v>160.67000000000002</v>
      </c>
      <c r="K37" s="12">
        <v>0.56999999999999995</v>
      </c>
      <c r="L37" s="12">
        <v>8.93</v>
      </c>
      <c r="M37" s="12">
        <v>13.92</v>
      </c>
      <c r="N37" s="12">
        <v>11.1</v>
      </c>
      <c r="O37" s="12">
        <v>0.05</v>
      </c>
      <c r="P37" s="12">
        <v>-0.43</v>
      </c>
      <c r="Q37" s="12">
        <v>2.1800000000000002</v>
      </c>
      <c r="R37" s="12">
        <v>2.25</v>
      </c>
      <c r="S37" s="12">
        <v>-3.77</v>
      </c>
      <c r="T37" s="12">
        <v>1.51</v>
      </c>
      <c r="U37" s="12">
        <v>0.49</v>
      </c>
      <c r="V37" s="12">
        <v>0.27</v>
      </c>
      <c r="W37" s="12">
        <v>0.31</v>
      </c>
      <c r="X37" s="12">
        <v>0.04</v>
      </c>
      <c r="Y37" s="12">
        <v>0.3</v>
      </c>
      <c r="Z37" s="12">
        <v>0.28999999999999998</v>
      </c>
      <c r="AA37" s="12">
        <v>0.03</v>
      </c>
      <c r="AB37" s="12">
        <v>0</v>
      </c>
      <c r="AC37" s="12">
        <v>-0.48</v>
      </c>
      <c r="AD37" s="12">
        <v>-0.68</v>
      </c>
      <c r="AE37" s="12">
        <v>3</v>
      </c>
      <c r="AF37" s="12">
        <v>0.14000000000000001</v>
      </c>
      <c r="AG37" s="12">
        <v>2</v>
      </c>
      <c r="AH37" s="12">
        <v>2</v>
      </c>
      <c r="AI37" s="12">
        <v>2</v>
      </c>
      <c r="AJ37" s="12">
        <v>3</v>
      </c>
      <c r="AK37" s="12">
        <v>4</v>
      </c>
    </row>
    <row r="38" spans="2:37" ht="21" x14ac:dyDescent="0.35">
      <c r="B38" s="13">
        <v>21</v>
      </c>
      <c r="C38" s="9">
        <v>230870</v>
      </c>
      <c r="D38" s="21" t="s">
        <v>209</v>
      </c>
      <c r="E38" s="12" t="s">
        <v>55</v>
      </c>
      <c r="F38" s="12" t="s">
        <v>210</v>
      </c>
      <c r="G38" s="12">
        <v>3</v>
      </c>
      <c r="H38" s="12">
        <v>3</v>
      </c>
      <c r="I38" s="12">
        <v>167.39</v>
      </c>
      <c r="J38" s="18">
        <v>181.27999999999997</v>
      </c>
      <c r="K38" s="12">
        <v>0.52</v>
      </c>
      <c r="L38" s="12">
        <v>8.9</v>
      </c>
      <c r="M38" s="12">
        <v>15</v>
      </c>
      <c r="N38" s="12">
        <v>15.36</v>
      </c>
      <c r="O38" s="12">
        <v>0.91</v>
      </c>
      <c r="P38" s="12">
        <v>0.5</v>
      </c>
      <c r="Q38" s="12">
        <v>3.29</v>
      </c>
      <c r="R38" s="12">
        <v>2.91</v>
      </c>
      <c r="S38" s="12">
        <v>0.48</v>
      </c>
      <c r="T38" s="12">
        <v>1.62</v>
      </c>
      <c r="U38" s="12">
        <v>0.43</v>
      </c>
      <c r="V38" s="12">
        <v>0.24</v>
      </c>
      <c r="W38" s="12">
        <v>0.25</v>
      </c>
      <c r="X38" s="12">
        <v>0.03</v>
      </c>
      <c r="Y38" s="12">
        <v>0.27</v>
      </c>
      <c r="Z38" s="12">
        <v>0.25</v>
      </c>
      <c r="AA38" s="12">
        <v>0.04</v>
      </c>
      <c r="AB38" s="12">
        <v>0.01</v>
      </c>
      <c r="AC38" s="12">
        <v>-0.28000000000000003</v>
      </c>
      <c r="AD38" s="12">
        <v>-0.39</v>
      </c>
      <c r="AE38" s="12">
        <v>1.35</v>
      </c>
      <c r="AF38" s="12">
        <v>0.22</v>
      </c>
      <c r="AG38" s="12">
        <v>1</v>
      </c>
      <c r="AH38" s="12">
        <v>2</v>
      </c>
      <c r="AI38" s="12">
        <v>2</v>
      </c>
      <c r="AJ38" s="12">
        <v>2</v>
      </c>
      <c r="AK38" s="12">
        <v>5</v>
      </c>
    </row>
    <row r="39" spans="2:37" ht="21" x14ac:dyDescent="0.35">
      <c r="B39" s="13">
        <v>22</v>
      </c>
      <c r="C39" s="9">
        <v>231028</v>
      </c>
      <c r="D39" s="21" t="s">
        <v>288</v>
      </c>
      <c r="E39" s="12" t="s">
        <v>42</v>
      </c>
      <c r="F39" s="12" t="s">
        <v>289</v>
      </c>
      <c r="G39" s="12">
        <v>2</v>
      </c>
      <c r="H39" s="12">
        <v>2</v>
      </c>
      <c r="I39" s="12">
        <v>167.11</v>
      </c>
      <c r="J39" s="18">
        <v>168.23</v>
      </c>
      <c r="K39" s="12">
        <v>0.46</v>
      </c>
      <c r="L39" s="12">
        <v>9.3000000000000007</v>
      </c>
      <c r="M39" s="12">
        <v>14.44</v>
      </c>
      <c r="N39" s="12">
        <v>13.74</v>
      </c>
      <c r="O39" s="12">
        <v>0.52</v>
      </c>
      <c r="P39" s="12">
        <v>0.08</v>
      </c>
      <c r="Q39" s="12">
        <v>3.23</v>
      </c>
      <c r="R39" s="12">
        <v>3.04</v>
      </c>
      <c r="S39" s="12">
        <v>-3.05</v>
      </c>
      <c r="T39" s="12">
        <v>1.1599999999999999</v>
      </c>
      <c r="U39" s="12">
        <v>0.42</v>
      </c>
      <c r="V39" s="12">
        <v>0.22</v>
      </c>
      <c r="W39" s="12">
        <v>0.27</v>
      </c>
      <c r="X39" s="12">
        <v>0.04</v>
      </c>
      <c r="Y39" s="12">
        <v>0.21</v>
      </c>
      <c r="Z39" s="12">
        <v>0.18</v>
      </c>
      <c r="AA39" s="12">
        <v>0.04</v>
      </c>
      <c r="AB39" s="12">
        <v>0.01</v>
      </c>
      <c r="AC39" s="12">
        <v>-0.14000000000000001</v>
      </c>
      <c r="AD39" s="12">
        <v>-0.68</v>
      </c>
      <c r="AE39" s="12">
        <v>3.07</v>
      </c>
      <c r="AF39" s="12">
        <v>0.19</v>
      </c>
      <c r="AG39" s="12">
        <v>2</v>
      </c>
      <c r="AH39" s="12">
        <v>2</v>
      </c>
      <c r="AI39" s="12">
        <v>1</v>
      </c>
      <c r="AJ39" s="12">
        <v>2</v>
      </c>
      <c r="AK39" s="12">
        <v>3</v>
      </c>
    </row>
    <row r="40" spans="2:37" ht="21" x14ac:dyDescent="0.35">
      <c r="B40" s="13">
        <v>23</v>
      </c>
      <c r="C40" s="9">
        <v>231334</v>
      </c>
      <c r="D40" s="21" t="s">
        <v>319</v>
      </c>
      <c r="E40" s="12" t="s">
        <v>48</v>
      </c>
      <c r="F40" s="12" t="s">
        <v>320</v>
      </c>
      <c r="G40" s="12">
        <v>2</v>
      </c>
      <c r="H40" s="12">
        <v>2</v>
      </c>
      <c r="I40" s="12">
        <v>167.04</v>
      </c>
      <c r="J40" s="18">
        <v>141.61500000000001</v>
      </c>
      <c r="K40" s="12">
        <v>0.55000000000000004</v>
      </c>
      <c r="L40" s="12">
        <v>9.0399999999999991</v>
      </c>
      <c r="M40" s="12">
        <v>13.83</v>
      </c>
      <c r="N40" s="12">
        <v>12.63</v>
      </c>
      <c r="O40" s="12">
        <v>0.3</v>
      </c>
      <c r="P40" s="12">
        <v>0.2</v>
      </c>
      <c r="Q40" s="12">
        <v>3.4</v>
      </c>
      <c r="R40" s="12">
        <v>3.13</v>
      </c>
      <c r="S40" s="12">
        <v>-11.85</v>
      </c>
      <c r="T40" s="12">
        <v>-0.56000000000000005</v>
      </c>
      <c r="U40" s="12">
        <v>0.34</v>
      </c>
      <c r="V40" s="12">
        <v>0.2</v>
      </c>
      <c r="W40" s="12">
        <v>0.21</v>
      </c>
      <c r="X40" s="12">
        <v>0.04</v>
      </c>
      <c r="Y40" s="12">
        <v>0.2</v>
      </c>
      <c r="Z40" s="12">
        <v>0.19</v>
      </c>
      <c r="AA40" s="12">
        <v>0.03</v>
      </c>
      <c r="AB40" s="12">
        <v>0</v>
      </c>
      <c r="AC40" s="12">
        <v>0.5</v>
      </c>
      <c r="AD40" s="12">
        <v>-0.65</v>
      </c>
      <c r="AE40" s="12">
        <v>2.89</v>
      </c>
      <c r="AF40" s="12">
        <v>0.2</v>
      </c>
      <c r="AG40" s="12">
        <v>1</v>
      </c>
      <c r="AH40" s="12">
        <v>2</v>
      </c>
      <c r="AI40" s="12">
        <v>1</v>
      </c>
      <c r="AJ40" s="12">
        <v>3</v>
      </c>
      <c r="AK40" s="12">
        <v>5</v>
      </c>
    </row>
    <row r="41" spans="2:37" ht="21" x14ac:dyDescent="0.35">
      <c r="B41" s="13">
        <v>24</v>
      </c>
      <c r="C41" s="9">
        <v>230305</v>
      </c>
      <c r="D41" s="21" t="s">
        <v>93</v>
      </c>
      <c r="E41" s="12" t="s">
        <v>48</v>
      </c>
      <c r="F41" s="12" t="s">
        <v>94</v>
      </c>
      <c r="G41" s="12">
        <v>3</v>
      </c>
      <c r="H41" s="12">
        <v>3</v>
      </c>
      <c r="I41" s="12">
        <v>166.73</v>
      </c>
      <c r="J41" s="18">
        <v>158.76499999999999</v>
      </c>
      <c r="K41" s="12">
        <v>0.59</v>
      </c>
      <c r="L41" s="12">
        <v>10.119999999999999</v>
      </c>
      <c r="M41" s="12">
        <v>15.1</v>
      </c>
      <c r="N41" s="12">
        <v>14.15</v>
      </c>
      <c r="O41" s="12">
        <v>-1.05</v>
      </c>
      <c r="P41" s="12">
        <v>-1.85</v>
      </c>
      <c r="Q41" s="12">
        <v>1.85</v>
      </c>
      <c r="R41" s="12">
        <v>1.73</v>
      </c>
      <c r="S41" s="12">
        <v>3.27</v>
      </c>
      <c r="T41" s="12">
        <v>-0.5</v>
      </c>
      <c r="U41" s="12">
        <v>0.44</v>
      </c>
      <c r="V41" s="12">
        <v>0.28999999999999998</v>
      </c>
      <c r="W41" s="12">
        <v>0.25</v>
      </c>
      <c r="X41" s="12">
        <v>0.04</v>
      </c>
      <c r="Y41" s="12">
        <v>0.33</v>
      </c>
      <c r="Z41" s="12">
        <v>0.31</v>
      </c>
      <c r="AA41" s="12">
        <v>0.03</v>
      </c>
      <c r="AB41" s="12">
        <v>0</v>
      </c>
      <c r="AC41" s="12">
        <v>0.21</v>
      </c>
      <c r="AD41" s="12">
        <v>-0.81</v>
      </c>
      <c r="AE41" s="12">
        <v>4.47</v>
      </c>
      <c r="AF41" s="12">
        <v>7.0000000000000007E-2</v>
      </c>
      <c r="AG41" s="12">
        <v>2</v>
      </c>
      <c r="AH41" s="12">
        <v>2</v>
      </c>
      <c r="AI41" s="12">
        <v>2</v>
      </c>
      <c r="AJ41" s="12">
        <v>3</v>
      </c>
      <c r="AK41" s="12">
        <v>3</v>
      </c>
    </row>
    <row r="42" spans="2:37" ht="21" x14ac:dyDescent="0.35">
      <c r="B42" s="13">
        <v>25</v>
      </c>
      <c r="C42" s="9">
        <v>231103</v>
      </c>
      <c r="D42" s="21" t="s">
        <v>140</v>
      </c>
      <c r="E42" s="12" t="s">
        <v>75</v>
      </c>
      <c r="F42" s="12" t="s">
        <v>141</v>
      </c>
      <c r="G42" s="12">
        <v>2</v>
      </c>
      <c r="H42" s="12">
        <v>2</v>
      </c>
      <c r="I42" s="12">
        <v>166.72</v>
      </c>
      <c r="J42" s="18">
        <v>157.95499999999998</v>
      </c>
      <c r="K42" s="12">
        <v>0.55000000000000004</v>
      </c>
      <c r="L42" s="12">
        <v>10.46</v>
      </c>
      <c r="M42" s="12">
        <v>15.67</v>
      </c>
      <c r="N42" s="12">
        <v>14.41</v>
      </c>
      <c r="O42" s="12">
        <v>1.35</v>
      </c>
      <c r="P42" s="12">
        <v>1.1499999999999999</v>
      </c>
      <c r="Q42" s="12">
        <v>3.17</v>
      </c>
      <c r="R42" s="12">
        <v>2.98</v>
      </c>
      <c r="S42" s="12">
        <v>-14.7</v>
      </c>
      <c r="T42" s="12">
        <v>0.49</v>
      </c>
      <c r="U42" s="12">
        <v>0.38</v>
      </c>
      <c r="V42" s="12">
        <v>0.16</v>
      </c>
      <c r="W42" s="12">
        <v>0.26</v>
      </c>
      <c r="X42" s="12">
        <v>0.04</v>
      </c>
      <c r="Y42" s="12">
        <v>0.15</v>
      </c>
      <c r="Z42" s="12">
        <v>0.11</v>
      </c>
      <c r="AA42" s="12">
        <v>0.05</v>
      </c>
      <c r="AB42" s="12">
        <v>0.01</v>
      </c>
      <c r="AC42" s="12">
        <v>-0.17</v>
      </c>
      <c r="AD42" s="12">
        <v>-0.42</v>
      </c>
      <c r="AE42" s="12">
        <v>3.28</v>
      </c>
      <c r="AF42" s="12">
        <v>0.27</v>
      </c>
      <c r="AG42" s="12">
        <v>1</v>
      </c>
      <c r="AH42" s="12">
        <v>1</v>
      </c>
      <c r="AI42" s="12">
        <v>2</v>
      </c>
      <c r="AJ42" s="12">
        <v>2</v>
      </c>
      <c r="AK42" s="12">
        <v>3</v>
      </c>
    </row>
    <row r="43" spans="2:37" ht="21" x14ac:dyDescent="0.35">
      <c r="B43" s="13">
        <v>26</v>
      </c>
      <c r="C43" s="9">
        <v>230823</v>
      </c>
      <c r="D43" s="21" t="s">
        <v>246</v>
      </c>
      <c r="E43" s="12" t="s">
        <v>58</v>
      </c>
      <c r="F43" s="12" t="s">
        <v>247</v>
      </c>
      <c r="G43" s="12">
        <v>3</v>
      </c>
      <c r="H43" s="12">
        <v>3</v>
      </c>
      <c r="I43" s="12">
        <v>166.58</v>
      </c>
      <c r="J43" s="18">
        <v>162.82500000000005</v>
      </c>
      <c r="K43" s="12">
        <v>0.52</v>
      </c>
      <c r="L43" s="12">
        <v>8.8000000000000007</v>
      </c>
      <c r="M43" s="12">
        <v>14.27</v>
      </c>
      <c r="N43" s="12">
        <v>13.55</v>
      </c>
      <c r="O43" s="12">
        <v>0.22</v>
      </c>
      <c r="P43" s="12">
        <v>-0.17</v>
      </c>
      <c r="Q43" s="12">
        <v>1.79</v>
      </c>
      <c r="R43" s="12">
        <v>1.81</v>
      </c>
      <c r="S43" s="12">
        <v>-4.37</v>
      </c>
      <c r="T43" s="12">
        <v>0.75</v>
      </c>
      <c r="U43" s="12">
        <v>0.57999999999999996</v>
      </c>
      <c r="V43" s="12">
        <v>0.34</v>
      </c>
      <c r="W43" s="12">
        <v>0.32</v>
      </c>
      <c r="X43" s="12">
        <v>0.04</v>
      </c>
      <c r="Y43" s="12">
        <v>0.43</v>
      </c>
      <c r="Z43" s="12">
        <v>0.42</v>
      </c>
      <c r="AA43" s="12">
        <v>0.04</v>
      </c>
      <c r="AB43" s="12">
        <v>-0.02</v>
      </c>
      <c r="AC43" s="12">
        <v>-0.83</v>
      </c>
      <c r="AD43" s="12">
        <v>-0.56999999999999995</v>
      </c>
      <c r="AE43" s="12">
        <v>2.99</v>
      </c>
      <c r="AF43" s="12">
        <v>0.15</v>
      </c>
      <c r="AG43" s="12">
        <v>2</v>
      </c>
      <c r="AH43" s="12">
        <v>2</v>
      </c>
      <c r="AI43" s="12">
        <v>2</v>
      </c>
      <c r="AJ43" s="12">
        <v>2</v>
      </c>
      <c r="AK43" s="12">
        <v>4</v>
      </c>
    </row>
    <row r="44" spans="2:37" ht="21" x14ac:dyDescent="0.35">
      <c r="B44" s="13">
        <v>27</v>
      </c>
      <c r="C44" s="9">
        <v>230071</v>
      </c>
      <c r="D44" s="21" t="s">
        <v>322</v>
      </c>
      <c r="E44" s="12" t="s">
        <v>75</v>
      </c>
      <c r="F44" s="12" t="s">
        <v>76</v>
      </c>
      <c r="G44" s="12">
        <v>2</v>
      </c>
      <c r="H44" s="12">
        <v>2</v>
      </c>
      <c r="I44" s="12">
        <v>162.93</v>
      </c>
      <c r="J44" s="18">
        <v>151.59999999999997</v>
      </c>
      <c r="K44" s="12">
        <v>0.65</v>
      </c>
      <c r="L44" s="12">
        <v>11.3</v>
      </c>
      <c r="M44" s="12">
        <v>16.64</v>
      </c>
      <c r="N44" s="12">
        <v>16.22</v>
      </c>
      <c r="O44" s="12">
        <v>-0.5</v>
      </c>
      <c r="P44" s="12">
        <v>-1.1299999999999999</v>
      </c>
      <c r="Q44" s="12">
        <v>1.29</v>
      </c>
      <c r="R44" s="12">
        <v>1.44</v>
      </c>
      <c r="S44" s="12">
        <v>-0.06</v>
      </c>
      <c r="T44" s="12">
        <v>1.55</v>
      </c>
      <c r="U44" s="12">
        <v>0.42</v>
      </c>
      <c r="V44" s="12">
        <v>0.22</v>
      </c>
      <c r="W44" s="12">
        <v>0.26</v>
      </c>
      <c r="X44" s="12">
        <v>0.03</v>
      </c>
      <c r="Y44" s="12">
        <v>0.26</v>
      </c>
      <c r="Z44" s="12">
        <v>0.24</v>
      </c>
      <c r="AA44" s="12">
        <v>0.05</v>
      </c>
      <c r="AB44" s="12">
        <v>0</v>
      </c>
      <c r="AC44" s="12">
        <v>0.65</v>
      </c>
      <c r="AD44" s="12">
        <v>-0.72</v>
      </c>
      <c r="AE44" s="12">
        <v>5.44</v>
      </c>
      <c r="AF44" s="12">
        <v>0.16</v>
      </c>
      <c r="AG44" s="12">
        <v>2</v>
      </c>
      <c r="AH44" s="12">
        <v>2</v>
      </c>
      <c r="AI44" s="12">
        <v>2</v>
      </c>
      <c r="AJ44" s="12">
        <v>3</v>
      </c>
      <c r="AK44" s="12">
        <v>4</v>
      </c>
    </row>
    <row r="45" spans="2:37" ht="21" x14ac:dyDescent="0.35">
      <c r="B45" s="13">
        <v>28</v>
      </c>
      <c r="C45" s="9">
        <v>230706</v>
      </c>
      <c r="D45" s="21" t="s">
        <v>201</v>
      </c>
      <c r="E45" s="12" t="s">
        <v>48</v>
      </c>
      <c r="F45" s="12" t="s">
        <v>202</v>
      </c>
      <c r="G45" s="12">
        <v>2</v>
      </c>
      <c r="H45" s="12">
        <v>2</v>
      </c>
      <c r="I45" s="12">
        <v>166.34</v>
      </c>
      <c r="J45" s="18">
        <v>161.935</v>
      </c>
      <c r="K45" s="12">
        <v>0.28999999999999998</v>
      </c>
      <c r="L45" s="12">
        <v>8.17</v>
      </c>
      <c r="M45" s="12">
        <v>13.86</v>
      </c>
      <c r="N45" s="12">
        <v>13.51</v>
      </c>
      <c r="O45" s="12">
        <v>0.92</v>
      </c>
      <c r="P45" s="12">
        <v>0.7</v>
      </c>
      <c r="Q45" s="12">
        <v>4.07</v>
      </c>
      <c r="R45" s="12">
        <v>3.5</v>
      </c>
      <c r="S45" s="12">
        <v>-3.33</v>
      </c>
      <c r="T45" s="12">
        <v>1.1000000000000001</v>
      </c>
      <c r="U45" s="12">
        <v>0.28999999999999998</v>
      </c>
      <c r="V45" s="12">
        <v>0.19</v>
      </c>
      <c r="W45" s="12">
        <v>0.19</v>
      </c>
      <c r="X45" s="12">
        <v>0.04</v>
      </c>
      <c r="Y45" s="12">
        <v>0.17</v>
      </c>
      <c r="Z45" s="12">
        <v>0.15</v>
      </c>
      <c r="AA45" s="12">
        <v>0.02</v>
      </c>
      <c r="AB45" s="12">
        <v>0.01</v>
      </c>
      <c r="AC45" s="12">
        <v>0.04</v>
      </c>
      <c r="AD45" s="12">
        <v>-0.53</v>
      </c>
      <c r="AE45" s="12">
        <v>1.72</v>
      </c>
      <c r="AF45" s="12">
        <v>0.19</v>
      </c>
      <c r="AG45" s="12">
        <v>1</v>
      </c>
      <c r="AH45" s="12">
        <v>2</v>
      </c>
      <c r="AI45" s="12">
        <v>1</v>
      </c>
      <c r="AJ45" s="12">
        <v>2</v>
      </c>
      <c r="AK45" s="12">
        <v>5</v>
      </c>
    </row>
    <row r="46" spans="2:37" ht="21" x14ac:dyDescent="0.35">
      <c r="B46" s="13">
        <v>29</v>
      </c>
      <c r="C46" s="9">
        <v>230353</v>
      </c>
      <c r="D46" s="21" t="s">
        <v>220</v>
      </c>
      <c r="E46" s="12" t="s">
        <v>55</v>
      </c>
      <c r="F46" s="12" t="s">
        <v>219</v>
      </c>
      <c r="G46" s="12">
        <v>2</v>
      </c>
      <c r="H46" s="12">
        <v>2</v>
      </c>
      <c r="I46" s="12">
        <v>166.33</v>
      </c>
      <c r="J46" s="18">
        <v>168.255</v>
      </c>
      <c r="K46" s="12">
        <v>0.38</v>
      </c>
      <c r="L46" s="12">
        <v>8.83</v>
      </c>
      <c r="M46" s="12">
        <v>14.52</v>
      </c>
      <c r="N46" s="12">
        <v>15.35</v>
      </c>
      <c r="O46" s="12">
        <v>-0.04</v>
      </c>
      <c r="P46" s="12">
        <v>-0.52</v>
      </c>
      <c r="Q46" s="12">
        <v>3.05</v>
      </c>
      <c r="R46" s="12">
        <v>2.7</v>
      </c>
      <c r="S46" s="12">
        <v>4.04</v>
      </c>
      <c r="T46" s="12">
        <v>3.54</v>
      </c>
      <c r="U46" s="12">
        <v>0.46</v>
      </c>
      <c r="V46" s="12">
        <v>0.26</v>
      </c>
      <c r="W46" s="12">
        <v>0.25</v>
      </c>
      <c r="X46" s="12">
        <v>0.03</v>
      </c>
      <c r="Y46" s="12">
        <v>0.32</v>
      </c>
      <c r="Z46" s="12">
        <v>0.3</v>
      </c>
      <c r="AA46" s="12">
        <v>0.05</v>
      </c>
      <c r="AB46" s="12">
        <v>-0.01</v>
      </c>
      <c r="AC46" s="12">
        <v>-0.04</v>
      </c>
      <c r="AD46" s="12">
        <v>-0.59</v>
      </c>
      <c r="AE46" s="12">
        <v>2.41</v>
      </c>
      <c r="AF46" s="12">
        <v>0.12</v>
      </c>
      <c r="AG46" s="12">
        <v>2</v>
      </c>
      <c r="AH46" s="12">
        <v>2</v>
      </c>
      <c r="AI46" s="12">
        <v>1</v>
      </c>
      <c r="AJ46" s="12">
        <v>2</v>
      </c>
      <c r="AK46" s="12">
        <v>4</v>
      </c>
    </row>
    <row r="47" spans="2:37" ht="21" x14ac:dyDescent="0.35">
      <c r="B47" s="13">
        <v>30</v>
      </c>
      <c r="C47" s="9">
        <v>230896</v>
      </c>
      <c r="D47" s="21" t="s">
        <v>213</v>
      </c>
      <c r="E47" s="12" t="s">
        <v>66</v>
      </c>
      <c r="F47" s="12" t="s">
        <v>214</v>
      </c>
      <c r="G47" s="12">
        <v>2</v>
      </c>
      <c r="H47" s="12">
        <v>2</v>
      </c>
      <c r="I47" s="12">
        <v>166.19</v>
      </c>
      <c r="J47" s="18">
        <v>153.47499999999997</v>
      </c>
      <c r="K47" s="12">
        <v>0.37</v>
      </c>
      <c r="L47" s="12">
        <v>9.06</v>
      </c>
      <c r="M47" s="12">
        <v>14.81</v>
      </c>
      <c r="N47" s="12">
        <v>15.33</v>
      </c>
      <c r="O47" s="12">
        <v>0.61</v>
      </c>
      <c r="P47" s="12">
        <v>0.28999999999999998</v>
      </c>
      <c r="Q47" s="12">
        <v>3.54</v>
      </c>
      <c r="R47" s="12">
        <v>3.15</v>
      </c>
      <c r="S47" s="12">
        <v>-7.94</v>
      </c>
      <c r="T47" s="12">
        <v>0.65</v>
      </c>
      <c r="U47" s="12">
        <v>0.37</v>
      </c>
      <c r="V47" s="12">
        <v>0.2</v>
      </c>
      <c r="W47" s="12">
        <v>0.24</v>
      </c>
      <c r="X47" s="12">
        <v>0.04</v>
      </c>
      <c r="Y47" s="12">
        <v>0.22</v>
      </c>
      <c r="Z47" s="12">
        <v>0.2</v>
      </c>
      <c r="AA47" s="12">
        <v>0.02</v>
      </c>
      <c r="AB47" s="12">
        <v>0</v>
      </c>
      <c r="AC47" s="12">
        <v>0.31</v>
      </c>
      <c r="AD47" s="12">
        <v>-0.61</v>
      </c>
      <c r="AE47" s="12">
        <v>2.59</v>
      </c>
      <c r="AF47" s="12">
        <v>0.23</v>
      </c>
      <c r="AG47" s="12">
        <v>2</v>
      </c>
      <c r="AH47" s="12">
        <v>2</v>
      </c>
      <c r="AI47" s="12">
        <v>1</v>
      </c>
      <c r="AJ47" s="12">
        <v>2</v>
      </c>
      <c r="AK47" s="12">
        <v>3</v>
      </c>
    </row>
    <row r="48" spans="2:37" ht="21" x14ac:dyDescent="0.35">
      <c r="B48" s="13">
        <v>31</v>
      </c>
      <c r="C48" s="9">
        <v>230085</v>
      </c>
      <c r="D48" s="21" t="s">
        <v>79</v>
      </c>
      <c r="E48" s="12" t="s">
        <v>45</v>
      </c>
      <c r="F48" s="12" t="s">
        <v>80</v>
      </c>
      <c r="G48" s="12">
        <v>2</v>
      </c>
      <c r="H48" s="12">
        <v>2</v>
      </c>
      <c r="I48" s="12">
        <v>166.15</v>
      </c>
      <c r="J48" s="18">
        <v>183.25999999999996</v>
      </c>
      <c r="K48" s="12">
        <v>0.27</v>
      </c>
      <c r="L48" s="12">
        <v>9.11</v>
      </c>
      <c r="M48" s="12">
        <v>14.52</v>
      </c>
      <c r="N48" s="12">
        <v>15.82</v>
      </c>
      <c r="O48" s="12">
        <v>1.23</v>
      </c>
      <c r="P48" s="12">
        <v>0.85</v>
      </c>
      <c r="Q48" s="12">
        <v>3.26</v>
      </c>
      <c r="R48" s="12">
        <v>2.81</v>
      </c>
      <c r="S48" s="12">
        <v>2</v>
      </c>
      <c r="T48" s="12">
        <v>1.64</v>
      </c>
      <c r="U48" s="12">
        <v>0.46</v>
      </c>
      <c r="V48" s="12">
        <v>0.21</v>
      </c>
      <c r="W48" s="12">
        <v>0.32</v>
      </c>
      <c r="X48" s="12">
        <v>0.05</v>
      </c>
      <c r="Y48" s="12">
        <v>0.19</v>
      </c>
      <c r="Z48" s="12">
        <v>0.16</v>
      </c>
      <c r="AA48" s="12">
        <v>0.04</v>
      </c>
      <c r="AB48" s="12">
        <v>0.02</v>
      </c>
      <c r="AC48" s="12">
        <v>1</v>
      </c>
      <c r="AD48" s="12">
        <v>-0.45</v>
      </c>
      <c r="AE48" s="12">
        <v>3.92</v>
      </c>
      <c r="AF48" s="12">
        <v>0.21</v>
      </c>
      <c r="AG48" s="12">
        <v>3</v>
      </c>
      <c r="AH48" s="12">
        <v>2</v>
      </c>
      <c r="AI48" s="12">
        <v>2</v>
      </c>
      <c r="AJ48" s="12">
        <v>2</v>
      </c>
      <c r="AK48" s="12">
        <v>4</v>
      </c>
    </row>
    <row r="49" spans="2:37" ht="21" x14ac:dyDescent="0.35">
      <c r="B49" s="13">
        <v>32</v>
      </c>
      <c r="C49" s="9">
        <v>230474</v>
      </c>
      <c r="D49" s="21" t="s">
        <v>109</v>
      </c>
      <c r="E49" s="12" t="s">
        <v>45</v>
      </c>
      <c r="F49" s="12" t="s">
        <v>110</v>
      </c>
      <c r="G49" s="12">
        <v>3</v>
      </c>
      <c r="H49" s="12">
        <v>3</v>
      </c>
      <c r="I49" s="12">
        <v>166.12</v>
      </c>
      <c r="J49" s="18">
        <v>153.04000000000002</v>
      </c>
      <c r="K49" s="12">
        <v>0.49</v>
      </c>
      <c r="L49" s="12">
        <v>9.24</v>
      </c>
      <c r="M49" s="12">
        <v>14.24</v>
      </c>
      <c r="N49" s="12">
        <v>15</v>
      </c>
      <c r="O49" s="12">
        <v>7.0000000000000007E-2</v>
      </c>
      <c r="P49" s="12">
        <v>-0.66</v>
      </c>
      <c r="Q49" s="12">
        <v>2.34</v>
      </c>
      <c r="R49" s="12">
        <v>2.08</v>
      </c>
      <c r="S49" s="12">
        <v>-6.69</v>
      </c>
      <c r="T49" s="12">
        <v>-0.64</v>
      </c>
      <c r="U49" s="12">
        <v>0.53</v>
      </c>
      <c r="V49" s="12">
        <v>0.28000000000000003</v>
      </c>
      <c r="W49" s="12">
        <v>0.32</v>
      </c>
      <c r="X49" s="12">
        <v>0.04</v>
      </c>
      <c r="Y49" s="12">
        <v>0.31</v>
      </c>
      <c r="Z49" s="12">
        <v>0.27</v>
      </c>
      <c r="AA49" s="12">
        <v>0.04</v>
      </c>
      <c r="AB49" s="12">
        <v>0.01</v>
      </c>
      <c r="AC49" s="12">
        <v>0.81</v>
      </c>
      <c r="AD49" s="12">
        <v>-0.61</v>
      </c>
      <c r="AE49" s="12">
        <v>4.51</v>
      </c>
      <c r="AF49" s="12">
        <v>0.12</v>
      </c>
      <c r="AG49" s="12">
        <v>2</v>
      </c>
      <c r="AH49" s="12">
        <v>2</v>
      </c>
      <c r="AI49" s="12">
        <v>1</v>
      </c>
      <c r="AJ49" s="12">
        <v>2</v>
      </c>
      <c r="AK49" s="12">
        <v>5</v>
      </c>
    </row>
    <row r="50" spans="2:37" ht="21" x14ac:dyDescent="0.35">
      <c r="B50" s="13">
        <v>33</v>
      </c>
      <c r="C50" s="9">
        <v>230564</v>
      </c>
      <c r="D50" s="21" t="s">
        <v>193</v>
      </c>
      <c r="E50" s="12" t="s">
        <v>48</v>
      </c>
      <c r="F50" s="12" t="s">
        <v>194</v>
      </c>
      <c r="G50" s="12">
        <v>2</v>
      </c>
      <c r="H50" s="12">
        <v>2</v>
      </c>
      <c r="I50" s="12">
        <v>166.1</v>
      </c>
      <c r="J50" s="18">
        <v>154.54500000000004</v>
      </c>
      <c r="K50" s="12">
        <v>0.53</v>
      </c>
      <c r="L50" s="12">
        <v>9.34</v>
      </c>
      <c r="M50" s="12">
        <v>14.43</v>
      </c>
      <c r="N50" s="12">
        <v>12.99</v>
      </c>
      <c r="O50" s="12">
        <v>0.13</v>
      </c>
      <c r="P50" s="12">
        <v>-0.22</v>
      </c>
      <c r="Q50" s="12">
        <v>3.19</v>
      </c>
      <c r="R50" s="12">
        <v>2.81</v>
      </c>
      <c r="S50" s="12">
        <v>-3.97</v>
      </c>
      <c r="T50" s="12">
        <v>0.21</v>
      </c>
      <c r="U50" s="12">
        <v>0.32</v>
      </c>
      <c r="V50" s="12">
        <v>0.19</v>
      </c>
      <c r="W50" s="12">
        <v>0.21</v>
      </c>
      <c r="X50" s="12">
        <v>0.04</v>
      </c>
      <c r="Y50" s="12">
        <v>0.17</v>
      </c>
      <c r="Z50" s="12">
        <v>0.15</v>
      </c>
      <c r="AA50" s="12">
        <v>0.03</v>
      </c>
      <c r="AB50" s="12">
        <v>0.02</v>
      </c>
      <c r="AC50" s="12">
        <v>0.13</v>
      </c>
      <c r="AD50" s="12">
        <v>-0.64</v>
      </c>
      <c r="AE50" s="12">
        <v>3.67</v>
      </c>
      <c r="AF50" s="12">
        <v>0.17</v>
      </c>
      <c r="AG50" s="12">
        <v>2</v>
      </c>
      <c r="AH50" s="12">
        <v>2</v>
      </c>
      <c r="AI50" s="12">
        <v>1</v>
      </c>
      <c r="AJ50" s="12">
        <v>2</v>
      </c>
      <c r="AK50" s="12">
        <v>5</v>
      </c>
    </row>
    <row r="51" spans="2:37" ht="21" x14ac:dyDescent="0.35">
      <c r="B51" s="13">
        <v>34</v>
      </c>
      <c r="C51" s="9">
        <v>230969</v>
      </c>
      <c r="D51" s="21" t="s">
        <v>138</v>
      </c>
      <c r="E51" s="12" t="s">
        <v>42</v>
      </c>
      <c r="F51" s="12" t="s">
        <v>139</v>
      </c>
      <c r="G51" s="12">
        <v>2</v>
      </c>
      <c r="H51" s="12">
        <v>2</v>
      </c>
      <c r="I51" s="12">
        <v>166.07</v>
      </c>
      <c r="J51" s="18">
        <v>161.24500000000003</v>
      </c>
      <c r="K51" s="12">
        <v>0.38</v>
      </c>
      <c r="L51" s="12">
        <v>8</v>
      </c>
      <c r="M51" s="12">
        <v>12.96</v>
      </c>
      <c r="N51" s="12">
        <v>11.21</v>
      </c>
      <c r="O51" s="12">
        <v>0.68</v>
      </c>
      <c r="P51" s="12">
        <v>0</v>
      </c>
      <c r="Q51" s="12">
        <v>3.13</v>
      </c>
      <c r="R51" s="12">
        <v>2.79</v>
      </c>
      <c r="S51" s="12">
        <v>-3.55</v>
      </c>
      <c r="T51" s="12">
        <v>-0.56999999999999995</v>
      </c>
      <c r="U51" s="12">
        <v>0.42</v>
      </c>
      <c r="V51" s="12">
        <v>0.23</v>
      </c>
      <c r="W51" s="12">
        <v>0.28000000000000003</v>
      </c>
      <c r="X51" s="12">
        <v>0.04</v>
      </c>
      <c r="Y51" s="12">
        <v>0.25</v>
      </c>
      <c r="Z51" s="12">
        <v>0.24</v>
      </c>
      <c r="AA51" s="12">
        <v>0.02</v>
      </c>
      <c r="AB51" s="12">
        <v>0.01</v>
      </c>
      <c r="AC51" s="12">
        <v>-0.25</v>
      </c>
      <c r="AD51" s="12">
        <v>-0.6</v>
      </c>
      <c r="AE51" s="12">
        <v>2.58</v>
      </c>
      <c r="AF51" s="12">
        <v>0.12</v>
      </c>
      <c r="AG51" s="12">
        <v>2</v>
      </c>
      <c r="AH51" s="12">
        <v>2</v>
      </c>
      <c r="AI51" s="12">
        <v>1</v>
      </c>
      <c r="AJ51" s="12">
        <v>2</v>
      </c>
      <c r="AK51" s="12">
        <v>3</v>
      </c>
    </row>
    <row r="52" spans="2:37" ht="21" x14ac:dyDescent="0.35">
      <c r="B52" s="13">
        <v>35</v>
      </c>
      <c r="C52" s="9">
        <v>231142</v>
      </c>
      <c r="D52" s="21" t="s">
        <v>273</v>
      </c>
      <c r="E52" s="12" t="s">
        <v>75</v>
      </c>
      <c r="F52" s="12" t="s">
        <v>274</v>
      </c>
      <c r="G52" s="12">
        <v>3</v>
      </c>
      <c r="H52" s="12">
        <v>3</v>
      </c>
      <c r="I52" s="12">
        <v>165.98</v>
      </c>
      <c r="J52" s="18">
        <v>153.44</v>
      </c>
      <c r="K52" s="12">
        <v>0.48</v>
      </c>
      <c r="L52" s="12">
        <v>9.51</v>
      </c>
      <c r="M52" s="12">
        <v>15.37</v>
      </c>
      <c r="N52" s="12">
        <v>14.62</v>
      </c>
      <c r="O52" s="12">
        <v>-0.05</v>
      </c>
      <c r="P52" s="12">
        <v>-0.54</v>
      </c>
      <c r="Q52" s="12">
        <v>2.1800000000000002</v>
      </c>
      <c r="R52" s="12">
        <v>2.0499999999999998</v>
      </c>
      <c r="S52" s="12">
        <v>-4.49</v>
      </c>
      <c r="T52" s="12">
        <v>0.89</v>
      </c>
      <c r="U52" s="12">
        <v>0.45</v>
      </c>
      <c r="V52" s="12">
        <v>0.27</v>
      </c>
      <c r="W52" s="12">
        <v>0.26</v>
      </c>
      <c r="X52" s="12">
        <v>0.04</v>
      </c>
      <c r="Y52" s="12">
        <v>0.33</v>
      </c>
      <c r="Z52" s="12">
        <v>0.32</v>
      </c>
      <c r="AA52" s="12">
        <v>0.03</v>
      </c>
      <c r="AB52" s="12">
        <v>-0.01</v>
      </c>
      <c r="AC52" s="12">
        <v>-0.5</v>
      </c>
      <c r="AD52" s="12">
        <v>-0.66</v>
      </c>
      <c r="AE52" s="12">
        <v>4.1900000000000004</v>
      </c>
      <c r="AF52" s="12">
        <v>0.19</v>
      </c>
      <c r="AG52" s="12">
        <v>2</v>
      </c>
      <c r="AH52" s="12">
        <v>2</v>
      </c>
      <c r="AI52" s="12">
        <v>1</v>
      </c>
      <c r="AJ52" s="12">
        <v>2</v>
      </c>
      <c r="AK52" s="12">
        <v>5</v>
      </c>
    </row>
    <row r="53" spans="2:37" ht="21" x14ac:dyDescent="0.35">
      <c r="B53" s="13">
        <v>36</v>
      </c>
      <c r="C53" s="9">
        <v>231029</v>
      </c>
      <c r="D53" s="21" t="s">
        <v>290</v>
      </c>
      <c r="E53" s="12" t="s">
        <v>42</v>
      </c>
      <c r="F53" s="12" t="s">
        <v>289</v>
      </c>
      <c r="G53" s="12">
        <v>2</v>
      </c>
      <c r="H53" s="12">
        <v>2</v>
      </c>
      <c r="I53" s="12">
        <v>165.9</v>
      </c>
      <c r="J53" s="18">
        <v>163.72000000000003</v>
      </c>
      <c r="K53" s="12">
        <v>0.41</v>
      </c>
      <c r="L53" s="12">
        <v>9.26</v>
      </c>
      <c r="M53" s="12">
        <v>14.24</v>
      </c>
      <c r="N53" s="12">
        <v>13.24</v>
      </c>
      <c r="O53" s="12">
        <v>-0.35</v>
      </c>
      <c r="P53" s="12">
        <v>-0.99</v>
      </c>
      <c r="Q53" s="12">
        <v>3.06</v>
      </c>
      <c r="R53" s="12">
        <v>2.85</v>
      </c>
      <c r="S53" s="12">
        <v>2.5299999999999998</v>
      </c>
      <c r="T53" s="12">
        <v>1.82</v>
      </c>
      <c r="U53" s="12">
        <v>0.4</v>
      </c>
      <c r="V53" s="12">
        <v>0.21</v>
      </c>
      <c r="W53" s="12">
        <v>0.26</v>
      </c>
      <c r="X53" s="12">
        <v>0.04</v>
      </c>
      <c r="Y53" s="12">
        <v>0.21</v>
      </c>
      <c r="Z53" s="12">
        <v>0.18</v>
      </c>
      <c r="AA53" s="12">
        <v>0.04</v>
      </c>
      <c r="AB53" s="12">
        <v>0.01</v>
      </c>
      <c r="AC53" s="12">
        <v>-0.15</v>
      </c>
      <c r="AD53" s="12">
        <v>-0.82</v>
      </c>
      <c r="AE53" s="12">
        <v>3.59</v>
      </c>
      <c r="AF53" s="12">
        <v>0.16</v>
      </c>
      <c r="AG53" s="12">
        <v>1</v>
      </c>
      <c r="AH53" s="12">
        <v>2</v>
      </c>
      <c r="AI53" s="12">
        <v>1</v>
      </c>
      <c r="AJ53" s="12">
        <v>2</v>
      </c>
      <c r="AK53" s="12">
        <v>4</v>
      </c>
    </row>
    <row r="54" spans="2:37" ht="21" x14ac:dyDescent="0.35">
      <c r="B54" s="13">
        <v>37</v>
      </c>
      <c r="C54" s="9">
        <v>230897</v>
      </c>
      <c r="D54" s="21" t="s">
        <v>215</v>
      </c>
      <c r="E54" s="12" t="s">
        <v>66</v>
      </c>
      <c r="F54" s="12" t="s">
        <v>214</v>
      </c>
      <c r="G54" s="12">
        <v>2</v>
      </c>
      <c r="H54" s="12">
        <v>2</v>
      </c>
      <c r="I54" s="12">
        <v>165.89</v>
      </c>
      <c r="J54" s="18">
        <v>150.09500000000003</v>
      </c>
      <c r="K54" s="12">
        <v>0.42</v>
      </c>
      <c r="L54" s="12">
        <v>9.69</v>
      </c>
      <c r="M54" s="12">
        <v>15.36</v>
      </c>
      <c r="N54" s="12">
        <v>15.99</v>
      </c>
      <c r="O54" s="12">
        <v>-0.05</v>
      </c>
      <c r="P54" s="12">
        <v>-0.49</v>
      </c>
      <c r="Q54" s="12">
        <v>3.23</v>
      </c>
      <c r="R54" s="12">
        <v>2.89</v>
      </c>
      <c r="S54" s="12">
        <v>-4.0199999999999996</v>
      </c>
      <c r="T54" s="12">
        <v>1.38</v>
      </c>
      <c r="U54" s="12">
        <v>0.36</v>
      </c>
      <c r="V54" s="12">
        <v>0.2</v>
      </c>
      <c r="W54" s="12">
        <v>0.23</v>
      </c>
      <c r="X54" s="12">
        <v>0.04</v>
      </c>
      <c r="Y54" s="12">
        <v>0.23</v>
      </c>
      <c r="Z54" s="12">
        <v>0.21</v>
      </c>
      <c r="AA54" s="12">
        <v>0.02</v>
      </c>
      <c r="AB54" s="12">
        <v>-0.01</v>
      </c>
      <c r="AC54" s="12">
        <v>0.3</v>
      </c>
      <c r="AD54" s="12">
        <v>-0.72</v>
      </c>
      <c r="AE54" s="12">
        <v>3.38</v>
      </c>
      <c r="AF54" s="12">
        <v>0.19</v>
      </c>
      <c r="AG54" s="12">
        <v>2</v>
      </c>
      <c r="AH54" s="12">
        <v>2</v>
      </c>
      <c r="AI54" s="12">
        <v>2</v>
      </c>
      <c r="AJ54" s="12">
        <v>3</v>
      </c>
      <c r="AK54" s="12">
        <v>4</v>
      </c>
    </row>
    <row r="55" spans="2:37" ht="21" x14ac:dyDescent="0.35">
      <c r="B55" s="13">
        <v>38</v>
      </c>
      <c r="C55" s="9">
        <v>230534</v>
      </c>
      <c r="D55" s="21" t="s">
        <v>233</v>
      </c>
      <c r="E55" s="12" t="s">
        <v>55</v>
      </c>
      <c r="F55" s="12" t="s">
        <v>234</v>
      </c>
      <c r="G55" s="12">
        <v>2</v>
      </c>
      <c r="H55" s="12">
        <v>2</v>
      </c>
      <c r="I55" s="12">
        <v>165.84</v>
      </c>
      <c r="J55" s="18">
        <v>163.21</v>
      </c>
      <c r="K55" s="12">
        <v>0.28000000000000003</v>
      </c>
      <c r="L55" s="12">
        <v>7.57</v>
      </c>
      <c r="M55" s="12">
        <v>13.26</v>
      </c>
      <c r="N55" s="12">
        <v>13.24</v>
      </c>
      <c r="O55" s="12">
        <v>0.36</v>
      </c>
      <c r="P55" s="12">
        <v>-0.21</v>
      </c>
      <c r="Q55" s="12">
        <v>3.04</v>
      </c>
      <c r="R55" s="12">
        <v>2.66</v>
      </c>
      <c r="S55" s="12">
        <v>-0.9</v>
      </c>
      <c r="T55" s="12">
        <v>1.86</v>
      </c>
      <c r="U55" s="12">
        <v>0.47</v>
      </c>
      <c r="V55" s="12">
        <v>0.28000000000000003</v>
      </c>
      <c r="W55" s="12">
        <v>0.27</v>
      </c>
      <c r="X55" s="12">
        <v>0.03</v>
      </c>
      <c r="Y55" s="12">
        <v>0.33</v>
      </c>
      <c r="Z55" s="12">
        <v>0.31</v>
      </c>
      <c r="AA55" s="12">
        <v>0.05</v>
      </c>
      <c r="AB55" s="12">
        <v>0</v>
      </c>
      <c r="AC55" s="12">
        <v>-0.33</v>
      </c>
      <c r="AD55" s="12">
        <v>-0.5</v>
      </c>
      <c r="AE55" s="12">
        <v>1.59</v>
      </c>
      <c r="AF55" s="12">
        <v>0.14000000000000001</v>
      </c>
      <c r="AG55" s="12">
        <v>1</v>
      </c>
      <c r="AH55" s="12">
        <v>2</v>
      </c>
      <c r="AI55" s="12">
        <v>2</v>
      </c>
      <c r="AJ55" s="12">
        <v>2</v>
      </c>
      <c r="AK55" s="12">
        <v>3</v>
      </c>
    </row>
    <row r="56" spans="2:37" ht="21" x14ac:dyDescent="0.35">
      <c r="B56" s="13">
        <v>39</v>
      </c>
      <c r="C56" s="9">
        <v>230912</v>
      </c>
      <c r="D56" s="21" t="s">
        <v>170</v>
      </c>
      <c r="E56" s="12" t="s">
        <v>75</v>
      </c>
      <c r="F56" s="12" t="s">
        <v>171</v>
      </c>
      <c r="G56" s="12">
        <v>2</v>
      </c>
      <c r="H56" s="12">
        <v>2</v>
      </c>
      <c r="I56" s="12">
        <v>165.69</v>
      </c>
      <c r="J56" s="18">
        <v>163.46000000000006</v>
      </c>
      <c r="K56" s="12">
        <v>0.61</v>
      </c>
      <c r="L56" s="12">
        <v>9.82</v>
      </c>
      <c r="M56" s="12">
        <v>15.22</v>
      </c>
      <c r="N56" s="12">
        <v>14.4</v>
      </c>
      <c r="O56" s="12">
        <v>0.46</v>
      </c>
      <c r="P56" s="12">
        <v>0.2</v>
      </c>
      <c r="Q56" s="12">
        <v>2.31</v>
      </c>
      <c r="R56" s="12">
        <v>2.2799999999999998</v>
      </c>
      <c r="S56" s="12">
        <v>-3.97</v>
      </c>
      <c r="T56" s="12">
        <v>0.94</v>
      </c>
      <c r="U56" s="12">
        <v>0.46</v>
      </c>
      <c r="V56" s="12">
        <v>0.22</v>
      </c>
      <c r="W56" s="12">
        <v>0.28999999999999998</v>
      </c>
      <c r="X56" s="12">
        <v>0.04</v>
      </c>
      <c r="Y56" s="12">
        <v>0.26</v>
      </c>
      <c r="Z56" s="12">
        <v>0.23</v>
      </c>
      <c r="AA56" s="12">
        <v>0.04</v>
      </c>
      <c r="AB56" s="12">
        <v>0</v>
      </c>
      <c r="AC56" s="12">
        <v>0.28999999999999998</v>
      </c>
      <c r="AD56" s="12">
        <v>-0.6</v>
      </c>
      <c r="AE56" s="12">
        <v>3.64</v>
      </c>
      <c r="AF56" s="12">
        <v>0.24</v>
      </c>
      <c r="AG56" s="12">
        <v>1</v>
      </c>
      <c r="AH56" s="12">
        <v>2</v>
      </c>
      <c r="AI56" s="12">
        <v>1</v>
      </c>
      <c r="AJ56" s="12">
        <v>3</v>
      </c>
      <c r="AK56" s="12">
        <v>4</v>
      </c>
    </row>
    <row r="57" spans="2:37" ht="21" x14ac:dyDescent="0.35">
      <c r="B57" s="13">
        <v>40</v>
      </c>
      <c r="C57" s="9">
        <v>230439</v>
      </c>
      <c r="D57" s="21" t="s">
        <v>158</v>
      </c>
      <c r="E57" s="12" t="s">
        <v>55</v>
      </c>
      <c r="F57" s="12" t="s">
        <v>159</v>
      </c>
      <c r="G57" s="12">
        <v>2</v>
      </c>
      <c r="H57" s="12">
        <v>2</v>
      </c>
      <c r="I57" s="12">
        <v>165.56</v>
      </c>
      <c r="J57" s="18">
        <v>158.16000000000003</v>
      </c>
      <c r="K57" s="12">
        <v>0.44</v>
      </c>
      <c r="L57" s="12">
        <v>8.5399999999999991</v>
      </c>
      <c r="M57" s="12">
        <v>13.81</v>
      </c>
      <c r="N57" s="12">
        <v>13.6</v>
      </c>
      <c r="O57" s="12">
        <v>-0.46</v>
      </c>
      <c r="P57" s="12">
        <v>-1.08</v>
      </c>
      <c r="Q57" s="12">
        <v>2.5299999999999998</v>
      </c>
      <c r="R57" s="12">
        <v>2.2999999999999998</v>
      </c>
      <c r="S57" s="12">
        <v>0.49</v>
      </c>
      <c r="T57" s="12">
        <v>1.71</v>
      </c>
      <c r="U57" s="12">
        <v>0.48</v>
      </c>
      <c r="V57" s="12">
        <v>0.28000000000000003</v>
      </c>
      <c r="W57" s="12">
        <v>0.28000000000000003</v>
      </c>
      <c r="X57" s="12">
        <v>0.04</v>
      </c>
      <c r="Y57" s="12">
        <v>0.32</v>
      </c>
      <c r="Z57" s="12">
        <v>0.3</v>
      </c>
      <c r="AA57" s="12">
        <v>0.04</v>
      </c>
      <c r="AB57" s="12">
        <v>0</v>
      </c>
      <c r="AC57" s="12">
        <v>-0.11</v>
      </c>
      <c r="AD57" s="12">
        <v>-0.64</v>
      </c>
      <c r="AE57" s="12">
        <v>2.4900000000000002</v>
      </c>
      <c r="AF57" s="12">
        <v>0.1</v>
      </c>
      <c r="AG57" s="12">
        <v>1</v>
      </c>
      <c r="AH57" s="12">
        <v>2</v>
      </c>
      <c r="AI57" s="12">
        <v>2</v>
      </c>
      <c r="AJ57" s="12">
        <v>2</v>
      </c>
      <c r="AK57" s="12">
        <v>5</v>
      </c>
    </row>
    <row r="58" spans="2:37" ht="21" x14ac:dyDescent="0.35">
      <c r="B58" s="13">
        <v>41</v>
      </c>
      <c r="C58" s="9">
        <v>230630</v>
      </c>
      <c r="D58" s="21" t="s">
        <v>113</v>
      </c>
      <c r="E58" s="12" t="s">
        <v>45</v>
      </c>
      <c r="F58" s="12" t="s">
        <v>114</v>
      </c>
      <c r="G58" s="12">
        <v>3</v>
      </c>
      <c r="H58" s="12">
        <v>3</v>
      </c>
      <c r="I58" s="12">
        <v>165.51</v>
      </c>
      <c r="J58" s="18">
        <v>171.32</v>
      </c>
      <c r="K58" s="12">
        <v>0.35</v>
      </c>
      <c r="L58" s="12">
        <v>10.49</v>
      </c>
      <c r="M58" s="12">
        <v>16.61</v>
      </c>
      <c r="N58" s="12">
        <v>17.64</v>
      </c>
      <c r="O58" s="12">
        <v>-0.28999999999999998</v>
      </c>
      <c r="P58" s="12">
        <v>-1.29</v>
      </c>
      <c r="Q58" s="12">
        <v>2.19</v>
      </c>
      <c r="R58" s="12">
        <v>1.9</v>
      </c>
      <c r="S58" s="12">
        <v>4.34</v>
      </c>
      <c r="T58" s="12">
        <v>1.84</v>
      </c>
      <c r="U58" s="12">
        <v>0.51</v>
      </c>
      <c r="V58" s="12">
        <v>0.22</v>
      </c>
      <c r="W58" s="12">
        <v>0.33</v>
      </c>
      <c r="X58" s="12">
        <v>0.04</v>
      </c>
      <c r="Y58" s="12">
        <v>0.25</v>
      </c>
      <c r="Z58" s="12">
        <v>0.2</v>
      </c>
      <c r="AA58" s="12">
        <v>0.06</v>
      </c>
      <c r="AB58" s="12">
        <v>0.01</v>
      </c>
      <c r="AC58" s="12">
        <v>0.71</v>
      </c>
      <c r="AD58" s="12">
        <v>-0.76</v>
      </c>
      <c r="AE58" s="12">
        <v>5.26</v>
      </c>
      <c r="AF58" s="12">
        <v>0.14000000000000001</v>
      </c>
      <c r="AG58" s="12">
        <v>1</v>
      </c>
      <c r="AH58" s="12">
        <v>3</v>
      </c>
      <c r="AI58" s="12">
        <v>1</v>
      </c>
      <c r="AJ58" s="12">
        <v>2</v>
      </c>
      <c r="AK58" s="12">
        <v>4</v>
      </c>
    </row>
    <row r="59" spans="2:37" ht="21" x14ac:dyDescent="0.35">
      <c r="B59" s="13">
        <v>42</v>
      </c>
      <c r="C59" s="9">
        <v>230535</v>
      </c>
      <c r="D59" s="21" t="s">
        <v>235</v>
      </c>
      <c r="E59" s="12" t="s">
        <v>55</v>
      </c>
      <c r="F59" s="12" t="s">
        <v>234</v>
      </c>
      <c r="G59" s="12">
        <v>2</v>
      </c>
      <c r="H59" s="12">
        <v>2</v>
      </c>
      <c r="I59" s="12">
        <v>165.49</v>
      </c>
      <c r="J59" s="18">
        <v>157.62500000000003</v>
      </c>
      <c r="K59" s="12">
        <v>0.24</v>
      </c>
      <c r="L59" s="12">
        <v>6.61</v>
      </c>
      <c r="M59" s="12">
        <v>11.8</v>
      </c>
      <c r="N59" s="12">
        <v>11.53</v>
      </c>
      <c r="O59" s="12">
        <v>0.5</v>
      </c>
      <c r="P59" s="12">
        <v>-0.05</v>
      </c>
      <c r="Q59" s="12">
        <v>3.4</v>
      </c>
      <c r="R59" s="12">
        <v>2.95</v>
      </c>
      <c r="S59" s="12">
        <v>-4.42</v>
      </c>
      <c r="T59" s="12">
        <v>1.08</v>
      </c>
      <c r="U59" s="12">
        <v>0.46</v>
      </c>
      <c r="V59" s="12">
        <v>0.28999999999999998</v>
      </c>
      <c r="W59" s="12">
        <v>0.26</v>
      </c>
      <c r="X59" s="12">
        <v>0.04</v>
      </c>
      <c r="Y59" s="12">
        <v>0.32</v>
      </c>
      <c r="Z59" s="12">
        <v>0.3</v>
      </c>
      <c r="AA59" s="12">
        <v>0.04</v>
      </c>
      <c r="AB59" s="12">
        <v>0.01</v>
      </c>
      <c r="AC59" s="12">
        <v>-0.34</v>
      </c>
      <c r="AD59" s="12">
        <v>-0.47</v>
      </c>
      <c r="AE59" s="12">
        <v>0.92</v>
      </c>
      <c r="AF59" s="12">
        <v>0.14000000000000001</v>
      </c>
      <c r="AG59" s="12">
        <v>2</v>
      </c>
      <c r="AH59" s="12">
        <v>2</v>
      </c>
      <c r="AI59" s="12">
        <v>2</v>
      </c>
      <c r="AJ59" s="12">
        <v>2</v>
      </c>
      <c r="AK59" s="12">
        <v>5</v>
      </c>
    </row>
    <row r="60" spans="2:37" ht="21" x14ac:dyDescent="0.35">
      <c r="B60" s="13">
        <v>43</v>
      </c>
      <c r="C60" s="9">
        <v>231135</v>
      </c>
      <c r="D60" s="21" t="s">
        <v>269</v>
      </c>
      <c r="E60" s="12" t="s">
        <v>75</v>
      </c>
      <c r="F60" s="12" t="s">
        <v>270</v>
      </c>
      <c r="G60" s="12">
        <v>2</v>
      </c>
      <c r="H60" s="12">
        <v>2</v>
      </c>
      <c r="I60" s="12">
        <v>165.41</v>
      </c>
      <c r="J60" s="18">
        <v>184.72499999999997</v>
      </c>
      <c r="K60" s="12">
        <v>0.47</v>
      </c>
      <c r="L60" s="12">
        <v>10.11</v>
      </c>
      <c r="M60" s="12">
        <v>15.41</v>
      </c>
      <c r="N60" s="12">
        <v>14.97</v>
      </c>
      <c r="O60" s="12">
        <v>1.45</v>
      </c>
      <c r="P60" s="12">
        <v>1.26</v>
      </c>
      <c r="Q60" s="12">
        <v>2.63</v>
      </c>
      <c r="R60" s="12">
        <v>2.44</v>
      </c>
      <c r="S60" s="12">
        <v>0.36</v>
      </c>
      <c r="T60" s="12">
        <v>2.0299999999999998</v>
      </c>
      <c r="U60" s="12">
        <v>0.45</v>
      </c>
      <c r="V60" s="12">
        <v>0.22</v>
      </c>
      <c r="W60" s="12">
        <v>0.28999999999999998</v>
      </c>
      <c r="X60" s="12">
        <v>0.04</v>
      </c>
      <c r="Y60" s="12">
        <v>0.27</v>
      </c>
      <c r="Z60" s="12">
        <v>0.24</v>
      </c>
      <c r="AA60" s="12">
        <v>0.03</v>
      </c>
      <c r="AB60" s="12">
        <v>0</v>
      </c>
      <c r="AC60" s="12">
        <v>-0.5</v>
      </c>
      <c r="AD60" s="12">
        <v>-0.45</v>
      </c>
      <c r="AE60" s="12">
        <v>3.19</v>
      </c>
      <c r="AF60" s="12">
        <v>0.22</v>
      </c>
      <c r="AG60" s="12">
        <v>1</v>
      </c>
      <c r="AH60" s="12">
        <v>2</v>
      </c>
      <c r="AI60" s="12">
        <v>1</v>
      </c>
      <c r="AJ60" s="12">
        <v>2</v>
      </c>
      <c r="AK60" s="12">
        <v>5</v>
      </c>
    </row>
    <row r="61" spans="2:37" ht="21" x14ac:dyDescent="0.35">
      <c r="B61" s="13">
        <v>44</v>
      </c>
      <c r="C61" s="9">
        <v>230352</v>
      </c>
      <c r="D61" s="21" t="s">
        <v>218</v>
      </c>
      <c r="E61" s="12" t="s">
        <v>55</v>
      </c>
      <c r="F61" s="12" t="s">
        <v>219</v>
      </c>
      <c r="G61" s="12">
        <v>2</v>
      </c>
      <c r="H61" s="12">
        <v>2</v>
      </c>
      <c r="I61" s="12">
        <v>165.27</v>
      </c>
      <c r="J61" s="18">
        <v>162.87000000000003</v>
      </c>
      <c r="K61" s="12">
        <v>0.39</v>
      </c>
      <c r="L61" s="12">
        <v>8.4499999999999993</v>
      </c>
      <c r="M61" s="12">
        <v>14.24</v>
      </c>
      <c r="N61" s="12">
        <v>14.82</v>
      </c>
      <c r="O61" s="12">
        <v>0.23</v>
      </c>
      <c r="P61" s="12">
        <v>-0.23</v>
      </c>
      <c r="Q61" s="12">
        <v>2.89</v>
      </c>
      <c r="R61" s="12">
        <v>2.57</v>
      </c>
      <c r="S61" s="12">
        <v>-0.51</v>
      </c>
      <c r="T61" s="12">
        <v>2.09</v>
      </c>
      <c r="U61" s="12">
        <v>0.47</v>
      </c>
      <c r="V61" s="12">
        <v>0.26</v>
      </c>
      <c r="W61" s="12">
        <v>0.26</v>
      </c>
      <c r="X61" s="12">
        <v>0.03</v>
      </c>
      <c r="Y61" s="12">
        <v>0.33</v>
      </c>
      <c r="Z61" s="12">
        <v>0.31</v>
      </c>
      <c r="AA61" s="12">
        <v>0.05</v>
      </c>
      <c r="AB61" s="12">
        <v>0</v>
      </c>
      <c r="AC61" s="12">
        <v>-0.04</v>
      </c>
      <c r="AD61" s="12">
        <v>-0.52</v>
      </c>
      <c r="AE61" s="12">
        <v>2.21</v>
      </c>
      <c r="AF61" s="12">
        <v>0.13</v>
      </c>
      <c r="AG61" s="12">
        <v>2</v>
      </c>
      <c r="AH61" s="12">
        <v>3</v>
      </c>
      <c r="AI61" s="12">
        <v>1</v>
      </c>
      <c r="AJ61" s="12">
        <v>2</v>
      </c>
      <c r="AK61" s="12">
        <v>5</v>
      </c>
    </row>
    <row r="62" spans="2:37" ht="21" x14ac:dyDescent="0.35">
      <c r="B62" s="13">
        <v>45</v>
      </c>
      <c r="C62" s="9">
        <v>230631</v>
      </c>
      <c r="D62" s="21" t="s">
        <v>115</v>
      </c>
      <c r="E62" s="12" t="s">
        <v>45</v>
      </c>
      <c r="F62" s="12" t="s">
        <v>114</v>
      </c>
      <c r="G62" s="12">
        <v>3</v>
      </c>
      <c r="H62" s="12">
        <v>3</v>
      </c>
      <c r="I62" s="12">
        <v>165.24</v>
      </c>
      <c r="J62" s="18">
        <v>163.08000000000004</v>
      </c>
      <c r="K62" s="12">
        <v>0.25</v>
      </c>
      <c r="L62" s="12">
        <v>9.34</v>
      </c>
      <c r="M62" s="12">
        <v>15.13</v>
      </c>
      <c r="N62" s="12">
        <v>15.76</v>
      </c>
      <c r="O62" s="12">
        <v>0.01</v>
      </c>
      <c r="P62" s="12">
        <v>-0.94</v>
      </c>
      <c r="Q62" s="12">
        <v>2.54</v>
      </c>
      <c r="R62" s="12">
        <v>2.16</v>
      </c>
      <c r="S62" s="12">
        <v>-0.49</v>
      </c>
      <c r="T62" s="12">
        <v>0.59</v>
      </c>
      <c r="U62" s="12">
        <v>0.51</v>
      </c>
      <c r="V62" s="12">
        <v>0.22</v>
      </c>
      <c r="W62" s="12">
        <v>0.32</v>
      </c>
      <c r="X62" s="12">
        <v>0.04</v>
      </c>
      <c r="Y62" s="12">
        <v>0.24</v>
      </c>
      <c r="Z62" s="12">
        <v>0.19</v>
      </c>
      <c r="AA62" s="12">
        <v>0.05</v>
      </c>
      <c r="AB62" s="12">
        <v>0.02</v>
      </c>
      <c r="AC62" s="12">
        <v>0.7</v>
      </c>
      <c r="AD62" s="12">
        <v>-0.7</v>
      </c>
      <c r="AE62" s="12">
        <v>4.57</v>
      </c>
      <c r="AF62" s="12">
        <v>0.14000000000000001</v>
      </c>
      <c r="AG62" s="12">
        <v>2</v>
      </c>
      <c r="AH62" s="12">
        <v>3</v>
      </c>
      <c r="AI62" s="12">
        <v>2</v>
      </c>
      <c r="AJ62" s="12">
        <v>3</v>
      </c>
      <c r="AK62" s="12">
        <v>5</v>
      </c>
    </row>
    <row r="63" spans="2:37" ht="21" x14ac:dyDescent="0.35">
      <c r="B63" s="13">
        <v>46</v>
      </c>
      <c r="C63" s="9">
        <v>230026</v>
      </c>
      <c r="D63" s="21" t="s">
        <v>44</v>
      </c>
      <c r="E63" s="12" t="s">
        <v>45</v>
      </c>
      <c r="F63" s="12" t="s">
        <v>46</v>
      </c>
      <c r="G63" s="12">
        <v>2</v>
      </c>
      <c r="H63" s="12">
        <v>2</v>
      </c>
      <c r="I63" s="12">
        <v>165.17</v>
      </c>
      <c r="J63" s="18">
        <v>185.70000000000002</v>
      </c>
      <c r="K63" s="12">
        <v>0.23</v>
      </c>
      <c r="L63" s="12">
        <v>8.4499999999999993</v>
      </c>
      <c r="M63" s="12">
        <v>13.63</v>
      </c>
      <c r="N63" s="12">
        <v>14.62</v>
      </c>
      <c r="O63" s="12">
        <v>1.44</v>
      </c>
      <c r="P63" s="12">
        <v>0.93</v>
      </c>
      <c r="Q63" s="12">
        <v>2.6</v>
      </c>
      <c r="R63" s="12">
        <v>2.34</v>
      </c>
      <c r="S63" s="12">
        <v>3.09</v>
      </c>
      <c r="T63" s="12">
        <v>2.93</v>
      </c>
      <c r="U63" s="12">
        <v>0.56999999999999995</v>
      </c>
      <c r="V63" s="12">
        <v>0.27</v>
      </c>
      <c r="W63" s="12">
        <v>0.35</v>
      </c>
      <c r="X63" s="12">
        <v>0.03</v>
      </c>
      <c r="Y63" s="12">
        <v>0.3</v>
      </c>
      <c r="Z63" s="12">
        <v>0.25</v>
      </c>
      <c r="AA63" s="12">
        <v>0.06</v>
      </c>
      <c r="AB63" s="12">
        <v>0.02</v>
      </c>
      <c r="AC63" s="12">
        <v>0.67</v>
      </c>
      <c r="AD63" s="12">
        <v>-0.35</v>
      </c>
      <c r="AE63" s="12">
        <v>3.48</v>
      </c>
      <c r="AF63" s="12">
        <v>0.12</v>
      </c>
      <c r="AG63" s="12">
        <v>1</v>
      </c>
      <c r="AH63" s="12">
        <v>2</v>
      </c>
      <c r="AI63" s="12">
        <v>1</v>
      </c>
      <c r="AJ63" s="12">
        <v>2</v>
      </c>
      <c r="AK63" s="12">
        <v>4</v>
      </c>
    </row>
    <row r="64" spans="2:37" ht="21" x14ac:dyDescent="0.35">
      <c r="B64" s="13">
        <v>47</v>
      </c>
      <c r="C64" s="9">
        <v>230955</v>
      </c>
      <c r="D64" s="21" t="s">
        <v>132</v>
      </c>
      <c r="E64" s="12" t="s">
        <v>55</v>
      </c>
      <c r="F64" s="12" t="s">
        <v>133</v>
      </c>
      <c r="G64" s="12">
        <v>3</v>
      </c>
      <c r="H64" s="12">
        <v>2</v>
      </c>
      <c r="I64" s="12">
        <v>165.15</v>
      </c>
      <c r="J64" s="18">
        <v>157.06</v>
      </c>
      <c r="K64" s="12">
        <v>0.59</v>
      </c>
      <c r="L64" s="12">
        <v>8.94</v>
      </c>
      <c r="M64" s="12">
        <v>13.53</v>
      </c>
      <c r="N64" s="12">
        <v>13.36</v>
      </c>
      <c r="O64" s="12">
        <v>-0.35</v>
      </c>
      <c r="P64" s="12">
        <v>-0.82</v>
      </c>
      <c r="Q64" s="12">
        <v>2.7</v>
      </c>
      <c r="R64" s="12">
        <v>2.44</v>
      </c>
      <c r="S64" s="12">
        <v>0.28000000000000003</v>
      </c>
      <c r="T64" s="12">
        <v>0.73</v>
      </c>
      <c r="U64" s="12">
        <v>0.45</v>
      </c>
      <c r="V64" s="12">
        <v>0.27</v>
      </c>
      <c r="W64" s="12">
        <v>0.25</v>
      </c>
      <c r="X64" s="12">
        <v>0.04</v>
      </c>
      <c r="Y64" s="12">
        <v>0.36</v>
      </c>
      <c r="Z64" s="12">
        <v>0.34</v>
      </c>
      <c r="AA64" s="12">
        <v>0.03</v>
      </c>
      <c r="AB64" s="12">
        <v>-0.01</v>
      </c>
      <c r="AC64" s="12">
        <v>-0.19</v>
      </c>
      <c r="AD64" s="12">
        <v>-0.62</v>
      </c>
      <c r="AE64" s="12">
        <v>2.96</v>
      </c>
      <c r="AF64" s="12">
        <v>0.12</v>
      </c>
      <c r="AG64" s="12">
        <v>1</v>
      </c>
      <c r="AH64" s="12">
        <v>2</v>
      </c>
      <c r="AI64" s="12">
        <v>2</v>
      </c>
      <c r="AJ64" s="12">
        <v>2</v>
      </c>
      <c r="AK64" s="12">
        <v>5</v>
      </c>
    </row>
    <row r="65" spans="2:37" ht="21" x14ac:dyDescent="0.35">
      <c r="B65" s="13">
        <v>48</v>
      </c>
      <c r="C65" s="9">
        <v>231217</v>
      </c>
      <c r="D65" s="21" t="s">
        <v>299</v>
      </c>
      <c r="E65" s="12" t="s">
        <v>48</v>
      </c>
      <c r="F65" s="12" t="s">
        <v>300</v>
      </c>
      <c r="G65" s="12">
        <v>3</v>
      </c>
      <c r="H65" s="12">
        <v>3</v>
      </c>
      <c r="I65" s="12">
        <v>165.08</v>
      </c>
      <c r="J65" s="18">
        <v>154.97500000000002</v>
      </c>
      <c r="K65" s="12">
        <v>0.42</v>
      </c>
      <c r="L65" s="12">
        <v>9.2100000000000009</v>
      </c>
      <c r="M65" s="12">
        <v>13.9</v>
      </c>
      <c r="N65" s="12">
        <v>13.35</v>
      </c>
      <c r="O65" s="12">
        <v>0.19</v>
      </c>
      <c r="P65" s="12">
        <v>-0.38</v>
      </c>
      <c r="Q65" s="12">
        <v>2.97</v>
      </c>
      <c r="R65" s="12">
        <v>2.66</v>
      </c>
      <c r="S65" s="12">
        <v>-2.16</v>
      </c>
      <c r="T65" s="12">
        <v>0.1</v>
      </c>
      <c r="U65" s="12">
        <v>0.4</v>
      </c>
      <c r="V65" s="12">
        <v>0.21</v>
      </c>
      <c r="W65" s="12">
        <v>0.24</v>
      </c>
      <c r="X65" s="12">
        <v>0.04</v>
      </c>
      <c r="Y65" s="12">
        <v>0.25</v>
      </c>
      <c r="Z65" s="12">
        <v>0.21</v>
      </c>
      <c r="AA65" s="12">
        <v>0.04</v>
      </c>
      <c r="AB65" s="12">
        <v>0</v>
      </c>
      <c r="AC65" s="12">
        <v>0.36</v>
      </c>
      <c r="AD65" s="12">
        <v>-0.69</v>
      </c>
      <c r="AE65" s="12">
        <v>3.82</v>
      </c>
      <c r="AF65" s="12">
        <v>0.11</v>
      </c>
      <c r="AG65" s="12">
        <v>1</v>
      </c>
      <c r="AH65" s="12">
        <v>2</v>
      </c>
      <c r="AI65" s="12">
        <v>1</v>
      </c>
      <c r="AJ65" s="12">
        <v>2</v>
      </c>
      <c r="AK65" s="12">
        <v>5</v>
      </c>
    </row>
    <row r="66" spans="2:37" ht="21" x14ac:dyDescent="0.35">
      <c r="B66" s="13">
        <v>49</v>
      </c>
      <c r="C66" s="9">
        <v>231117</v>
      </c>
      <c r="D66" s="21" t="s">
        <v>267</v>
      </c>
      <c r="E66" s="12" t="s">
        <v>58</v>
      </c>
      <c r="F66" s="12" t="s">
        <v>268</v>
      </c>
      <c r="G66" s="12">
        <v>2</v>
      </c>
      <c r="H66" s="12">
        <v>2</v>
      </c>
      <c r="I66" s="12">
        <v>165.02</v>
      </c>
      <c r="J66" s="18">
        <v>147.13499999999999</v>
      </c>
      <c r="K66" s="12">
        <v>0.44</v>
      </c>
      <c r="L66" s="12">
        <v>7.78</v>
      </c>
      <c r="M66" s="12">
        <v>11.92</v>
      </c>
      <c r="N66" s="12">
        <v>10.23</v>
      </c>
      <c r="O66" s="12">
        <v>0.02</v>
      </c>
      <c r="P66" s="12">
        <v>-0.45</v>
      </c>
      <c r="Q66" s="12">
        <v>2.4</v>
      </c>
      <c r="R66" s="12">
        <v>2.39</v>
      </c>
      <c r="S66" s="12">
        <v>-10.11</v>
      </c>
      <c r="T66" s="12">
        <v>0.49</v>
      </c>
      <c r="U66" s="12">
        <v>0.56000000000000005</v>
      </c>
      <c r="V66" s="12">
        <v>0.31</v>
      </c>
      <c r="W66" s="12">
        <v>0.33</v>
      </c>
      <c r="X66" s="12">
        <v>0.05</v>
      </c>
      <c r="Y66" s="12">
        <v>0.37</v>
      </c>
      <c r="Z66" s="12">
        <v>0.36</v>
      </c>
      <c r="AA66" s="12">
        <v>0.04</v>
      </c>
      <c r="AB66" s="12">
        <v>0</v>
      </c>
      <c r="AC66" s="12">
        <v>-0.91</v>
      </c>
      <c r="AD66" s="12">
        <v>-0.67</v>
      </c>
      <c r="AE66" s="12">
        <v>2.64</v>
      </c>
      <c r="AF66" s="12">
        <v>0.12</v>
      </c>
      <c r="AG66" s="12">
        <v>3</v>
      </c>
      <c r="AH66" s="12">
        <v>2</v>
      </c>
      <c r="AI66" s="12">
        <v>2</v>
      </c>
      <c r="AJ66" s="12">
        <v>2</v>
      </c>
      <c r="AK66" s="12">
        <v>3</v>
      </c>
    </row>
    <row r="67" spans="2:37" ht="21" x14ac:dyDescent="0.35">
      <c r="B67" s="13">
        <v>50</v>
      </c>
      <c r="C67" s="9">
        <v>230228</v>
      </c>
      <c r="D67" s="21" t="s">
        <v>176</v>
      </c>
      <c r="E67" s="12" t="s">
        <v>66</v>
      </c>
      <c r="F67" s="12" t="s">
        <v>102</v>
      </c>
      <c r="G67" s="12">
        <v>3</v>
      </c>
      <c r="H67" s="12">
        <v>2</v>
      </c>
      <c r="I67" s="12">
        <v>164.99</v>
      </c>
      <c r="J67" s="18">
        <v>127.13000000000002</v>
      </c>
      <c r="K67" s="12">
        <v>0.45</v>
      </c>
      <c r="L67" s="12">
        <v>8.81</v>
      </c>
      <c r="M67" s="12">
        <v>13.96</v>
      </c>
      <c r="N67" s="12">
        <v>13.66</v>
      </c>
      <c r="O67" s="12">
        <v>-1.01</v>
      </c>
      <c r="P67" s="12">
        <v>-1.58</v>
      </c>
      <c r="Q67" s="12">
        <v>2.23</v>
      </c>
      <c r="R67" s="12">
        <v>2.13</v>
      </c>
      <c r="S67" s="12">
        <v>-11.6</v>
      </c>
      <c r="T67" s="12">
        <v>-1.1100000000000001</v>
      </c>
      <c r="U67" s="12">
        <v>0.46</v>
      </c>
      <c r="V67" s="12">
        <v>0.28000000000000003</v>
      </c>
      <c r="W67" s="12">
        <v>0.27</v>
      </c>
      <c r="X67" s="12">
        <v>0.05</v>
      </c>
      <c r="Y67" s="12">
        <v>0.31</v>
      </c>
      <c r="Z67" s="12">
        <v>0.3</v>
      </c>
      <c r="AA67" s="12">
        <v>0.04</v>
      </c>
      <c r="AB67" s="12">
        <v>0</v>
      </c>
      <c r="AC67" s="12">
        <v>0.31</v>
      </c>
      <c r="AD67" s="12">
        <v>-0.77</v>
      </c>
      <c r="AE67" s="12">
        <v>4.3499999999999996</v>
      </c>
      <c r="AF67" s="12">
        <v>0.14000000000000001</v>
      </c>
      <c r="AG67" s="12">
        <v>2</v>
      </c>
      <c r="AH67" s="12">
        <v>3</v>
      </c>
      <c r="AI67" s="12">
        <v>1</v>
      </c>
      <c r="AJ67" s="12">
        <v>3</v>
      </c>
      <c r="AK67" s="12">
        <v>5</v>
      </c>
    </row>
    <row r="68" spans="2:37" ht="21" x14ac:dyDescent="0.35">
      <c r="B68" s="13">
        <v>51</v>
      </c>
      <c r="C68" s="9">
        <v>230012</v>
      </c>
      <c r="D68" s="21" t="s">
        <v>61</v>
      </c>
      <c r="E68" s="12" t="s">
        <v>45</v>
      </c>
      <c r="F68" s="12" t="s">
        <v>62</v>
      </c>
      <c r="G68" s="12">
        <v>2</v>
      </c>
      <c r="H68" s="12">
        <v>2</v>
      </c>
      <c r="I68" s="12">
        <v>160.43</v>
      </c>
      <c r="J68" s="18">
        <v>156.36500000000004</v>
      </c>
      <c r="K68" s="12">
        <v>0.24</v>
      </c>
      <c r="L68" s="12">
        <v>8.49</v>
      </c>
      <c r="M68" s="12">
        <v>13.71</v>
      </c>
      <c r="N68" s="12">
        <v>13.81</v>
      </c>
      <c r="O68" s="12">
        <v>0.94</v>
      </c>
      <c r="P68" s="12">
        <v>0.11</v>
      </c>
      <c r="Q68" s="12">
        <v>2.57</v>
      </c>
      <c r="R68" s="12">
        <v>2.2000000000000002</v>
      </c>
      <c r="S68" s="12">
        <v>-5.56</v>
      </c>
      <c r="T68" s="12">
        <v>-0.41</v>
      </c>
      <c r="U68" s="12">
        <v>0.5</v>
      </c>
      <c r="V68" s="12">
        <v>0.19</v>
      </c>
      <c r="W68" s="12">
        <v>0.33</v>
      </c>
      <c r="X68" s="12">
        <v>0.04</v>
      </c>
      <c r="Y68" s="12">
        <v>0.22</v>
      </c>
      <c r="Z68" s="12">
        <v>0.16</v>
      </c>
      <c r="AA68" s="12">
        <v>0.05</v>
      </c>
      <c r="AB68" s="12">
        <v>0.02</v>
      </c>
      <c r="AC68" s="12">
        <v>0.17</v>
      </c>
      <c r="AD68" s="12">
        <v>-0.37</v>
      </c>
      <c r="AE68" s="12">
        <v>3.88</v>
      </c>
      <c r="AF68" s="12">
        <v>0.15</v>
      </c>
      <c r="AG68" s="12">
        <v>2</v>
      </c>
      <c r="AH68" s="12">
        <v>2</v>
      </c>
      <c r="AI68" s="12">
        <v>2</v>
      </c>
      <c r="AJ68" s="12">
        <v>2</v>
      </c>
      <c r="AK68" s="12">
        <v>4</v>
      </c>
    </row>
    <row r="69" spans="2:37" ht="21" x14ac:dyDescent="0.35">
      <c r="B69" s="13">
        <v>52</v>
      </c>
      <c r="C69" s="9">
        <v>230025</v>
      </c>
      <c r="D69" s="21" t="s">
        <v>41</v>
      </c>
      <c r="E69" s="12" t="s">
        <v>42</v>
      </c>
      <c r="F69" s="12" t="s">
        <v>43</v>
      </c>
      <c r="G69" s="12">
        <v>2</v>
      </c>
      <c r="H69" s="12">
        <v>2</v>
      </c>
      <c r="I69" s="12">
        <v>162.22</v>
      </c>
      <c r="J69" s="18">
        <v>155.87</v>
      </c>
      <c r="K69" s="12">
        <v>0.66</v>
      </c>
      <c r="L69" s="12">
        <v>10.01</v>
      </c>
      <c r="M69" s="12">
        <v>14.26</v>
      </c>
      <c r="N69" s="12">
        <v>13.56</v>
      </c>
      <c r="O69" s="12">
        <v>-0.51</v>
      </c>
      <c r="P69" s="12">
        <v>-1.29</v>
      </c>
      <c r="Q69" s="12">
        <v>2.25</v>
      </c>
      <c r="R69" s="12">
        <v>2.2000000000000002</v>
      </c>
      <c r="S69" s="12">
        <v>4.8899999999999997</v>
      </c>
      <c r="T69" s="12">
        <v>1.28</v>
      </c>
      <c r="U69" s="12">
        <v>0.39</v>
      </c>
      <c r="V69" s="12">
        <v>0.23</v>
      </c>
      <c r="W69" s="12">
        <v>0.25</v>
      </c>
      <c r="X69" s="12">
        <v>0.03</v>
      </c>
      <c r="Y69" s="12">
        <v>0.27</v>
      </c>
      <c r="Z69" s="12">
        <v>0.27</v>
      </c>
      <c r="AA69" s="12">
        <v>0.01</v>
      </c>
      <c r="AB69" s="12">
        <v>-0.01</v>
      </c>
      <c r="AC69" s="12">
        <v>-0.28000000000000003</v>
      </c>
      <c r="AD69" s="12">
        <v>-0.76</v>
      </c>
      <c r="AE69" s="12">
        <v>4.3499999999999996</v>
      </c>
      <c r="AF69" s="12">
        <v>0.12</v>
      </c>
      <c r="AG69" s="12">
        <v>2</v>
      </c>
      <c r="AH69" s="12">
        <v>2</v>
      </c>
      <c r="AI69" s="12">
        <v>2</v>
      </c>
      <c r="AJ69" s="12">
        <v>3</v>
      </c>
      <c r="AK69" s="12">
        <v>4</v>
      </c>
    </row>
    <row r="70" spans="2:37" ht="21" x14ac:dyDescent="0.35">
      <c r="B70" s="13">
        <v>53</v>
      </c>
      <c r="C70" s="9">
        <v>230030</v>
      </c>
      <c r="D70" s="21" t="s">
        <v>47</v>
      </c>
      <c r="E70" s="12" t="s">
        <v>48</v>
      </c>
      <c r="F70" s="12" t="s">
        <v>49</v>
      </c>
      <c r="G70" s="12">
        <v>2</v>
      </c>
      <c r="H70" s="12">
        <v>2</v>
      </c>
      <c r="I70" s="12">
        <v>161.1</v>
      </c>
      <c r="J70" s="18">
        <v>145.4</v>
      </c>
      <c r="K70" s="12">
        <v>0.52</v>
      </c>
      <c r="L70" s="12">
        <v>10.29</v>
      </c>
      <c r="M70" s="12">
        <v>15.78</v>
      </c>
      <c r="N70" s="12">
        <v>15.54</v>
      </c>
      <c r="O70" s="12">
        <v>-1.1399999999999999</v>
      </c>
      <c r="P70" s="12">
        <v>-2.09</v>
      </c>
      <c r="Q70" s="12">
        <v>2</v>
      </c>
      <c r="R70" s="12">
        <v>1.79</v>
      </c>
      <c r="S70" s="12">
        <v>5.0999999999999996</v>
      </c>
      <c r="T70" s="12">
        <v>1.36</v>
      </c>
      <c r="U70" s="12">
        <v>0.33</v>
      </c>
      <c r="V70" s="12">
        <v>0.21</v>
      </c>
      <c r="W70" s="12">
        <v>0.2</v>
      </c>
      <c r="X70" s="12">
        <v>0.03</v>
      </c>
      <c r="Y70" s="12">
        <v>0.23</v>
      </c>
      <c r="Z70" s="12">
        <v>0.22</v>
      </c>
      <c r="AA70" s="12">
        <v>0.03</v>
      </c>
      <c r="AB70" s="12">
        <v>0</v>
      </c>
      <c r="AC70" s="12">
        <v>0.13</v>
      </c>
      <c r="AD70" s="12">
        <v>-0.84</v>
      </c>
      <c r="AE70" s="12">
        <v>4.67</v>
      </c>
      <c r="AF70" s="12">
        <v>0.09</v>
      </c>
      <c r="AG70" s="12">
        <v>1</v>
      </c>
      <c r="AH70" s="12">
        <v>2</v>
      </c>
      <c r="AI70" s="12">
        <v>1</v>
      </c>
      <c r="AJ70" s="12">
        <v>2</v>
      </c>
      <c r="AK70" s="12">
        <v>5</v>
      </c>
    </row>
    <row r="71" spans="2:37" ht="21" x14ac:dyDescent="0.35">
      <c r="B71" s="13">
        <v>54</v>
      </c>
      <c r="C71" s="9">
        <v>230035</v>
      </c>
      <c r="D71" s="21" t="s">
        <v>50</v>
      </c>
      <c r="E71" s="12" t="s">
        <v>45</v>
      </c>
      <c r="F71" s="12" t="s">
        <v>51</v>
      </c>
      <c r="G71" s="12">
        <v>2</v>
      </c>
      <c r="H71" s="12">
        <v>2</v>
      </c>
      <c r="I71" s="12">
        <v>163.1</v>
      </c>
      <c r="J71" s="18">
        <v>165.06000000000003</v>
      </c>
      <c r="K71" s="12">
        <v>0.3</v>
      </c>
      <c r="L71" s="12">
        <v>10.130000000000001</v>
      </c>
      <c r="M71" s="12">
        <v>16.260000000000002</v>
      </c>
      <c r="N71" s="12">
        <v>17.440000000000001</v>
      </c>
      <c r="O71" s="12">
        <v>0.22</v>
      </c>
      <c r="P71" s="12">
        <v>-0.74</v>
      </c>
      <c r="Q71" s="12">
        <v>2.14</v>
      </c>
      <c r="R71" s="12">
        <v>1.81</v>
      </c>
      <c r="S71" s="12">
        <v>2.77</v>
      </c>
      <c r="T71" s="12">
        <v>1.93</v>
      </c>
      <c r="U71" s="12">
        <v>0.45</v>
      </c>
      <c r="V71" s="12">
        <v>0.19</v>
      </c>
      <c r="W71" s="12">
        <v>0.28999999999999998</v>
      </c>
      <c r="X71" s="12">
        <v>0.03</v>
      </c>
      <c r="Y71" s="12">
        <v>0.2</v>
      </c>
      <c r="Z71" s="12">
        <v>0.15</v>
      </c>
      <c r="AA71" s="12">
        <v>0.06</v>
      </c>
      <c r="AB71" s="12">
        <v>0.02</v>
      </c>
      <c r="AC71" s="12">
        <v>1.41</v>
      </c>
      <c r="AD71" s="12">
        <v>-0.44</v>
      </c>
      <c r="AE71" s="12">
        <v>4.82</v>
      </c>
      <c r="AF71" s="12">
        <v>0.17</v>
      </c>
      <c r="AG71" s="12">
        <v>2</v>
      </c>
      <c r="AH71" s="12">
        <v>2</v>
      </c>
      <c r="AI71" s="12">
        <v>2</v>
      </c>
      <c r="AJ71" s="12">
        <v>2</v>
      </c>
      <c r="AK71" s="12">
        <v>5</v>
      </c>
    </row>
    <row r="72" spans="2:37" ht="21" x14ac:dyDescent="0.35">
      <c r="B72" s="13">
        <v>55</v>
      </c>
      <c r="C72" s="9">
        <v>230050</v>
      </c>
      <c r="D72" s="21" t="s">
        <v>52</v>
      </c>
      <c r="E72" s="12" t="s">
        <v>45</v>
      </c>
      <c r="F72" s="12" t="s">
        <v>53</v>
      </c>
      <c r="G72" s="12">
        <v>2</v>
      </c>
      <c r="H72" s="12">
        <v>2</v>
      </c>
      <c r="I72" s="12">
        <v>160.63999999999999</v>
      </c>
      <c r="J72" s="18">
        <v>148.535</v>
      </c>
      <c r="K72" s="12">
        <v>0.36</v>
      </c>
      <c r="L72" s="12">
        <v>9.08</v>
      </c>
      <c r="M72" s="12">
        <v>14.07</v>
      </c>
      <c r="N72" s="12">
        <v>14.41</v>
      </c>
      <c r="O72" s="12">
        <v>0.36</v>
      </c>
      <c r="P72" s="12">
        <v>-0.37</v>
      </c>
      <c r="Q72" s="12">
        <v>2.36</v>
      </c>
      <c r="R72" s="12">
        <v>2.1</v>
      </c>
      <c r="S72" s="12">
        <v>-4.47</v>
      </c>
      <c r="T72" s="12">
        <v>0.05</v>
      </c>
      <c r="U72" s="12">
        <v>0.45</v>
      </c>
      <c r="V72" s="12">
        <v>0.2</v>
      </c>
      <c r="W72" s="12">
        <v>0.28999999999999998</v>
      </c>
      <c r="X72" s="12">
        <v>0.03</v>
      </c>
      <c r="Y72" s="12">
        <v>0.2</v>
      </c>
      <c r="Z72" s="12">
        <v>0.15</v>
      </c>
      <c r="AA72" s="12">
        <v>0.05</v>
      </c>
      <c r="AB72" s="12">
        <v>0.02</v>
      </c>
      <c r="AC72" s="12">
        <v>0.62</v>
      </c>
      <c r="AD72" s="12">
        <v>-0.47</v>
      </c>
      <c r="AE72" s="12">
        <v>4.49</v>
      </c>
      <c r="AF72" s="12">
        <v>0.14000000000000001</v>
      </c>
      <c r="AG72" s="12">
        <v>3</v>
      </c>
      <c r="AH72" s="12">
        <v>2</v>
      </c>
      <c r="AI72" s="12">
        <v>2</v>
      </c>
      <c r="AJ72" s="12">
        <v>3</v>
      </c>
      <c r="AK72" s="12">
        <v>5</v>
      </c>
    </row>
    <row r="73" spans="2:37" ht="21" x14ac:dyDescent="0.35">
      <c r="B73" s="13">
        <v>56</v>
      </c>
      <c r="C73" s="9">
        <v>230054</v>
      </c>
      <c r="D73" s="21" t="s">
        <v>54</v>
      </c>
      <c r="E73" s="12" t="s">
        <v>55</v>
      </c>
      <c r="F73" s="12" t="s">
        <v>56</v>
      </c>
      <c r="G73" s="12">
        <v>3</v>
      </c>
      <c r="H73" s="12">
        <v>3</v>
      </c>
      <c r="I73" s="12">
        <v>159.49</v>
      </c>
      <c r="J73" s="18">
        <v>151.48000000000002</v>
      </c>
      <c r="K73" s="12">
        <v>0.48</v>
      </c>
      <c r="L73" s="12">
        <v>8.08</v>
      </c>
      <c r="M73" s="12">
        <v>12.6</v>
      </c>
      <c r="N73" s="12">
        <v>13.78</v>
      </c>
      <c r="O73" s="12">
        <v>-0.65</v>
      </c>
      <c r="P73" s="12">
        <v>-1.1599999999999999</v>
      </c>
      <c r="Q73" s="12">
        <v>1.87</v>
      </c>
      <c r="R73" s="12">
        <v>1.72</v>
      </c>
      <c r="S73" s="12">
        <v>1.26</v>
      </c>
      <c r="T73" s="12">
        <v>1.35</v>
      </c>
      <c r="U73" s="12">
        <v>0.54</v>
      </c>
      <c r="V73" s="12">
        <v>0.33</v>
      </c>
      <c r="W73" s="12">
        <v>0.28000000000000003</v>
      </c>
      <c r="X73" s="12">
        <v>0.03</v>
      </c>
      <c r="Y73" s="12">
        <v>0.41</v>
      </c>
      <c r="Z73" s="12">
        <v>0.39</v>
      </c>
      <c r="AA73" s="12">
        <v>0.06</v>
      </c>
      <c r="AB73" s="12">
        <v>0</v>
      </c>
      <c r="AC73" s="12">
        <v>-0.68</v>
      </c>
      <c r="AD73" s="12">
        <v>-0.47</v>
      </c>
      <c r="AE73" s="12">
        <v>2.19</v>
      </c>
      <c r="AF73" s="12">
        <v>7.0000000000000007E-2</v>
      </c>
      <c r="AG73" s="12">
        <v>1</v>
      </c>
      <c r="AH73" s="12">
        <v>2</v>
      </c>
      <c r="AI73" s="12">
        <v>1</v>
      </c>
      <c r="AJ73" s="12">
        <v>2</v>
      </c>
      <c r="AK73" s="12">
        <v>4</v>
      </c>
    </row>
    <row r="74" spans="2:37" ht="21" x14ac:dyDescent="0.35">
      <c r="B74" s="13">
        <v>57</v>
      </c>
      <c r="C74" s="9">
        <v>230060</v>
      </c>
      <c r="D74" s="21" t="s">
        <v>72</v>
      </c>
      <c r="E74" s="12" t="s">
        <v>55</v>
      </c>
      <c r="F74" s="12" t="s">
        <v>73</v>
      </c>
      <c r="G74" s="12">
        <v>2</v>
      </c>
      <c r="H74" s="12">
        <v>2</v>
      </c>
      <c r="I74" s="12">
        <v>161.96</v>
      </c>
      <c r="J74" s="18">
        <v>149.68</v>
      </c>
      <c r="K74" s="12">
        <v>0.42</v>
      </c>
      <c r="L74" s="12">
        <v>8.1300000000000008</v>
      </c>
      <c r="M74" s="12">
        <v>12.4</v>
      </c>
      <c r="N74" s="12">
        <v>12.5</v>
      </c>
      <c r="O74" s="12">
        <v>-0.54</v>
      </c>
      <c r="P74" s="12">
        <v>-1.24</v>
      </c>
      <c r="Q74" s="12">
        <v>2.41</v>
      </c>
      <c r="R74" s="12">
        <v>2.21</v>
      </c>
      <c r="S74" s="12">
        <v>-1.33</v>
      </c>
      <c r="T74" s="12">
        <v>0.84</v>
      </c>
      <c r="U74" s="12">
        <v>0.54</v>
      </c>
      <c r="V74" s="12">
        <v>0.3</v>
      </c>
      <c r="W74" s="12">
        <v>0.28999999999999998</v>
      </c>
      <c r="X74" s="12">
        <v>0.03</v>
      </c>
      <c r="Y74" s="12">
        <v>0.39</v>
      </c>
      <c r="Z74" s="12">
        <v>0.37</v>
      </c>
      <c r="AA74" s="12">
        <v>0.05</v>
      </c>
      <c r="AB74" s="12">
        <v>0</v>
      </c>
      <c r="AC74" s="12">
        <v>-0.9</v>
      </c>
      <c r="AD74" s="12">
        <v>-0.64</v>
      </c>
      <c r="AE74" s="12">
        <v>3.22</v>
      </c>
      <c r="AF74" s="12">
        <v>7.0000000000000007E-2</v>
      </c>
      <c r="AG74" s="12">
        <v>1</v>
      </c>
      <c r="AH74" s="12">
        <v>2</v>
      </c>
      <c r="AI74" s="12">
        <v>1</v>
      </c>
      <c r="AJ74" s="12">
        <v>2</v>
      </c>
      <c r="AK74" s="12">
        <v>5</v>
      </c>
    </row>
    <row r="75" spans="2:37" ht="21" x14ac:dyDescent="0.35">
      <c r="B75" s="13">
        <v>58</v>
      </c>
      <c r="C75" s="9">
        <v>230072</v>
      </c>
      <c r="D75" s="21" t="s">
        <v>74</v>
      </c>
      <c r="E75" s="12" t="s">
        <v>75</v>
      </c>
      <c r="F75" s="12" t="s">
        <v>76</v>
      </c>
      <c r="G75" s="12">
        <v>2</v>
      </c>
      <c r="H75" s="12">
        <v>2</v>
      </c>
      <c r="I75" s="12">
        <v>164.97</v>
      </c>
      <c r="J75" s="18">
        <v>167.36</v>
      </c>
      <c r="K75" s="12">
        <v>0.54</v>
      </c>
      <c r="L75" s="12">
        <v>10.01</v>
      </c>
      <c r="M75" s="12">
        <v>15.49</v>
      </c>
      <c r="N75" s="12">
        <v>14.66</v>
      </c>
      <c r="O75" s="12">
        <v>0.38</v>
      </c>
      <c r="P75" s="12">
        <v>0</v>
      </c>
      <c r="Q75" s="12">
        <v>2.16</v>
      </c>
      <c r="R75" s="12">
        <v>2.13</v>
      </c>
      <c r="S75" s="12">
        <v>1.21</v>
      </c>
      <c r="T75" s="12">
        <v>2.33</v>
      </c>
      <c r="U75" s="12">
        <v>0.44</v>
      </c>
      <c r="V75" s="12">
        <v>0.21</v>
      </c>
      <c r="W75" s="12">
        <v>0.27</v>
      </c>
      <c r="X75" s="12">
        <v>0.03</v>
      </c>
      <c r="Y75" s="12">
        <v>0.24</v>
      </c>
      <c r="Z75" s="12">
        <v>0.22</v>
      </c>
      <c r="AA75" s="12">
        <v>0.04</v>
      </c>
      <c r="AB75" s="12">
        <v>0</v>
      </c>
      <c r="AC75" s="12">
        <v>0.65</v>
      </c>
      <c r="AD75" s="12">
        <v>-0.59</v>
      </c>
      <c r="AE75" s="12">
        <v>3.74</v>
      </c>
      <c r="AF75" s="12">
        <v>0.22</v>
      </c>
      <c r="AG75" s="12">
        <v>2</v>
      </c>
      <c r="AH75" s="12">
        <v>2</v>
      </c>
      <c r="AI75" s="12">
        <v>2</v>
      </c>
      <c r="AJ75" s="12">
        <v>3</v>
      </c>
      <c r="AK75" s="12">
        <v>2</v>
      </c>
    </row>
    <row r="76" spans="2:37" ht="21" x14ac:dyDescent="0.35">
      <c r="B76" s="13">
        <v>59</v>
      </c>
      <c r="C76" s="9">
        <v>230080</v>
      </c>
      <c r="D76" s="21" t="s">
        <v>77</v>
      </c>
      <c r="E76" s="12" t="s">
        <v>45</v>
      </c>
      <c r="F76" s="12" t="s">
        <v>78</v>
      </c>
      <c r="G76" s="12">
        <v>2</v>
      </c>
      <c r="H76" s="12">
        <v>2</v>
      </c>
      <c r="I76" s="12">
        <v>162.52000000000001</v>
      </c>
      <c r="J76" s="18">
        <v>163.935</v>
      </c>
      <c r="K76" s="12">
        <v>0.26</v>
      </c>
      <c r="L76" s="12">
        <v>8.2799999999999994</v>
      </c>
      <c r="M76" s="12">
        <v>13.67</v>
      </c>
      <c r="N76" s="12">
        <v>13.77</v>
      </c>
      <c r="O76" s="12">
        <v>0.5</v>
      </c>
      <c r="P76" s="12">
        <v>-0.48</v>
      </c>
      <c r="Q76" s="12">
        <v>2.2400000000000002</v>
      </c>
      <c r="R76" s="12">
        <v>1.96</v>
      </c>
      <c r="S76" s="12">
        <v>0.49</v>
      </c>
      <c r="T76" s="12">
        <v>1.01</v>
      </c>
      <c r="U76" s="12">
        <v>0.55000000000000004</v>
      </c>
      <c r="V76" s="12">
        <v>0.26</v>
      </c>
      <c r="W76" s="12">
        <v>0.34</v>
      </c>
      <c r="X76" s="12">
        <v>0.04</v>
      </c>
      <c r="Y76" s="12">
        <v>0.28000000000000003</v>
      </c>
      <c r="Z76" s="12">
        <v>0.24</v>
      </c>
      <c r="AA76" s="12">
        <v>0.05</v>
      </c>
      <c r="AB76" s="12">
        <v>0.01</v>
      </c>
      <c r="AC76" s="12">
        <v>0.09</v>
      </c>
      <c r="AD76" s="12">
        <v>-0.52</v>
      </c>
      <c r="AE76" s="12">
        <v>4.05</v>
      </c>
      <c r="AF76" s="12">
        <v>0.06</v>
      </c>
      <c r="AG76" s="12">
        <v>1</v>
      </c>
      <c r="AH76" s="12">
        <v>2</v>
      </c>
      <c r="AI76" s="12">
        <v>2</v>
      </c>
      <c r="AJ76" s="12">
        <v>2</v>
      </c>
      <c r="AK76" s="12">
        <v>5</v>
      </c>
    </row>
    <row r="77" spans="2:37" ht="21" x14ac:dyDescent="0.35">
      <c r="B77" s="13">
        <v>60</v>
      </c>
      <c r="C77" s="9">
        <v>230089</v>
      </c>
      <c r="D77" s="21" t="s">
        <v>81</v>
      </c>
      <c r="E77" s="12" t="s">
        <v>42</v>
      </c>
      <c r="F77" s="12" t="s">
        <v>82</v>
      </c>
      <c r="G77" s="12">
        <v>3</v>
      </c>
      <c r="H77" s="12">
        <v>3</v>
      </c>
      <c r="I77" s="12">
        <v>163.88</v>
      </c>
      <c r="J77" s="18">
        <v>148.55499999999995</v>
      </c>
      <c r="K77" s="12">
        <v>0.48</v>
      </c>
      <c r="L77" s="12">
        <v>10.119999999999999</v>
      </c>
      <c r="M77" s="12">
        <v>15.54</v>
      </c>
      <c r="N77" s="12">
        <v>15.49</v>
      </c>
      <c r="O77" s="12">
        <v>-0.77</v>
      </c>
      <c r="P77" s="12">
        <v>-1.52</v>
      </c>
      <c r="Q77" s="12">
        <v>2.0499999999999998</v>
      </c>
      <c r="R77" s="12">
        <v>1.92</v>
      </c>
      <c r="S77" s="12">
        <v>3.16</v>
      </c>
      <c r="T77" s="12">
        <v>2.08</v>
      </c>
      <c r="U77" s="12">
        <v>0.33</v>
      </c>
      <c r="V77" s="12">
        <v>0.23</v>
      </c>
      <c r="W77" s="12">
        <v>0.21</v>
      </c>
      <c r="X77" s="12">
        <v>0.04</v>
      </c>
      <c r="Y77" s="12">
        <v>0.22</v>
      </c>
      <c r="Z77" s="12">
        <v>0.24</v>
      </c>
      <c r="AA77" s="12">
        <v>0.02</v>
      </c>
      <c r="AB77" s="12">
        <v>0</v>
      </c>
      <c r="AC77" s="12">
        <v>0.88</v>
      </c>
      <c r="AD77" s="12">
        <v>-0.68</v>
      </c>
      <c r="AE77" s="12">
        <v>4.37</v>
      </c>
      <c r="AF77" s="12">
        <v>0.15</v>
      </c>
      <c r="AG77" s="12">
        <v>2</v>
      </c>
      <c r="AH77" s="12">
        <v>2</v>
      </c>
      <c r="AI77" s="12">
        <v>2</v>
      </c>
      <c r="AJ77" s="12">
        <v>2</v>
      </c>
      <c r="AK77" s="12">
        <v>3</v>
      </c>
    </row>
    <row r="78" spans="2:37" ht="21" x14ac:dyDescent="0.35">
      <c r="B78" s="13">
        <v>61</v>
      </c>
      <c r="C78" s="29" t="s">
        <v>350</v>
      </c>
      <c r="D78" s="21"/>
      <c r="E78" s="30"/>
      <c r="F78" s="12"/>
      <c r="G78" s="12"/>
      <c r="H78" s="12"/>
      <c r="I78" s="12"/>
      <c r="J78" s="18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2:37" ht="21" x14ac:dyDescent="0.35">
      <c r="B79" s="13">
        <v>62</v>
      </c>
      <c r="C79" s="9">
        <v>230090</v>
      </c>
      <c r="D79" s="21" t="s">
        <v>83</v>
      </c>
      <c r="E79" s="12" t="s">
        <v>42</v>
      </c>
      <c r="F79" s="12" t="s">
        <v>82</v>
      </c>
      <c r="G79" s="12">
        <v>3</v>
      </c>
      <c r="H79" s="12">
        <v>3</v>
      </c>
      <c r="I79" s="12">
        <v>162.84</v>
      </c>
      <c r="J79" s="18">
        <v>140.30500000000001</v>
      </c>
      <c r="K79" s="12">
        <v>0.7</v>
      </c>
      <c r="L79" s="12">
        <v>10.44</v>
      </c>
      <c r="M79" s="12">
        <v>16.03</v>
      </c>
      <c r="N79" s="12">
        <v>15.97</v>
      </c>
      <c r="O79" s="12">
        <v>-1.1599999999999999</v>
      </c>
      <c r="P79" s="12">
        <v>-1.96</v>
      </c>
      <c r="Q79" s="12">
        <v>1.76</v>
      </c>
      <c r="R79" s="12">
        <v>1.74</v>
      </c>
      <c r="S79" s="12">
        <v>1.1100000000000001</v>
      </c>
      <c r="T79" s="12">
        <v>1.58</v>
      </c>
      <c r="U79" s="12">
        <v>0.33</v>
      </c>
      <c r="V79" s="12">
        <v>0.23</v>
      </c>
      <c r="W79" s="12">
        <v>0.2</v>
      </c>
      <c r="X79" s="12">
        <v>0.04</v>
      </c>
      <c r="Y79" s="12">
        <v>0.23</v>
      </c>
      <c r="Z79" s="12">
        <v>0.25</v>
      </c>
      <c r="AA79" s="12">
        <v>0.02</v>
      </c>
      <c r="AB79" s="12">
        <v>0</v>
      </c>
      <c r="AC79" s="12">
        <v>0.86</v>
      </c>
      <c r="AD79" s="12">
        <v>-0.75</v>
      </c>
      <c r="AE79" s="12">
        <v>4.46</v>
      </c>
      <c r="AF79" s="12">
        <v>0.14000000000000001</v>
      </c>
      <c r="AG79" s="12">
        <v>2</v>
      </c>
      <c r="AH79" s="12">
        <v>2</v>
      </c>
      <c r="AI79" s="12">
        <v>2</v>
      </c>
      <c r="AJ79" s="12">
        <v>2</v>
      </c>
      <c r="AK79" s="12">
        <v>3</v>
      </c>
    </row>
    <row r="80" spans="2:37" ht="21" x14ac:dyDescent="0.35">
      <c r="B80" s="13">
        <v>63</v>
      </c>
      <c r="C80" s="29" t="s">
        <v>350</v>
      </c>
      <c r="D80" s="21"/>
      <c r="E80" s="12"/>
      <c r="F80" s="12"/>
      <c r="G80" s="12"/>
      <c r="H80" s="12"/>
      <c r="I80" s="12"/>
      <c r="J80" s="18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2:37" ht="21" x14ac:dyDescent="0.35">
      <c r="B81" s="13">
        <v>64</v>
      </c>
      <c r="C81" s="9">
        <v>230102</v>
      </c>
      <c r="D81" s="21" t="s">
        <v>63</v>
      </c>
      <c r="E81" s="12" t="s">
        <v>55</v>
      </c>
      <c r="F81" s="12" t="s">
        <v>64</v>
      </c>
      <c r="G81" s="12">
        <v>2</v>
      </c>
      <c r="H81" s="12">
        <v>2</v>
      </c>
      <c r="I81" s="12">
        <v>163.79</v>
      </c>
      <c r="J81" s="18">
        <v>168.67999999999998</v>
      </c>
      <c r="K81" s="12">
        <v>0.32</v>
      </c>
      <c r="L81" s="12">
        <v>7.62</v>
      </c>
      <c r="M81" s="12">
        <v>12.62</v>
      </c>
      <c r="N81" s="12">
        <v>13.24</v>
      </c>
      <c r="O81" s="12">
        <v>0.23</v>
      </c>
      <c r="P81" s="12">
        <v>-0.11</v>
      </c>
      <c r="Q81" s="12">
        <v>3.17</v>
      </c>
      <c r="R81" s="12">
        <v>2.7</v>
      </c>
      <c r="S81" s="12">
        <v>2.23</v>
      </c>
      <c r="T81" s="12">
        <v>2.1800000000000002</v>
      </c>
      <c r="U81" s="12">
        <v>0.46</v>
      </c>
      <c r="V81" s="12">
        <v>0.28000000000000003</v>
      </c>
      <c r="W81" s="12">
        <v>0.28000000000000003</v>
      </c>
      <c r="X81" s="12">
        <v>0.04</v>
      </c>
      <c r="Y81" s="12">
        <v>0.28000000000000003</v>
      </c>
      <c r="Z81" s="12">
        <v>0.26</v>
      </c>
      <c r="AA81" s="12">
        <v>0.04</v>
      </c>
      <c r="AB81" s="12">
        <v>0.01</v>
      </c>
      <c r="AC81" s="12">
        <v>-0.51</v>
      </c>
      <c r="AD81" s="12">
        <v>-0.45</v>
      </c>
      <c r="AE81" s="12">
        <v>1.54</v>
      </c>
      <c r="AF81" s="12">
        <v>0.15</v>
      </c>
      <c r="AG81" s="12">
        <v>2</v>
      </c>
      <c r="AH81" s="12">
        <v>2</v>
      </c>
      <c r="AI81" s="12">
        <v>2</v>
      </c>
      <c r="AJ81" s="12">
        <v>2</v>
      </c>
      <c r="AK81" s="12">
        <v>2</v>
      </c>
    </row>
    <row r="82" spans="2:37" ht="21" x14ac:dyDescent="0.35">
      <c r="B82" s="13">
        <v>65</v>
      </c>
      <c r="C82" s="9">
        <v>230106</v>
      </c>
      <c r="D82" s="21" t="s">
        <v>65</v>
      </c>
      <c r="E82" s="12" t="s">
        <v>66</v>
      </c>
      <c r="F82" s="12" t="s">
        <v>67</v>
      </c>
      <c r="G82" s="12">
        <v>2</v>
      </c>
      <c r="H82" s="12">
        <v>2</v>
      </c>
      <c r="I82" s="12">
        <v>164.22</v>
      </c>
      <c r="J82" s="18">
        <v>134.05000000000001</v>
      </c>
      <c r="K82" s="12">
        <v>0.53</v>
      </c>
      <c r="L82" s="12">
        <v>9.01</v>
      </c>
      <c r="M82" s="12">
        <v>14.13</v>
      </c>
      <c r="N82" s="12">
        <v>14.12</v>
      </c>
      <c r="O82" s="12">
        <v>-1.21</v>
      </c>
      <c r="P82" s="12">
        <v>-1.88</v>
      </c>
      <c r="Q82" s="12">
        <v>1.88</v>
      </c>
      <c r="R82" s="12">
        <v>1.89</v>
      </c>
      <c r="S82" s="12">
        <v>-6.9</v>
      </c>
      <c r="T82" s="12">
        <v>0.33</v>
      </c>
      <c r="U82" s="12">
        <v>0.5</v>
      </c>
      <c r="V82" s="12">
        <v>0.3</v>
      </c>
      <c r="W82" s="12">
        <v>0.28999999999999998</v>
      </c>
      <c r="X82" s="12">
        <v>0.04</v>
      </c>
      <c r="Y82" s="12">
        <v>0.35</v>
      </c>
      <c r="Z82" s="12">
        <v>0.32</v>
      </c>
      <c r="AA82" s="12">
        <v>0.04</v>
      </c>
      <c r="AB82" s="12">
        <v>0</v>
      </c>
      <c r="AC82" s="12">
        <v>0.15</v>
      </c>
      <c r="AD82" s="12">
        <v>-0.8</v>
      </c>
      <c r="AE82" s="12">
        <v>3.55</v>
      </c>
      <c r="AF82" s="12">
        <v>7.0000000000000007E-2</v>
      </c>
      <c r="AG82" s="12">
        <v>2</v>
      </c>
      <c r="AH82" s="12">
        <v>2</v>
      </c>
      <c r="AI82" s="12">
        <v>1</v>
      </c>
      <c r="AJ82" s="12">
        <v>2</v>
      </c>
      <c r="AK82" s="12">
        <v>5</v>
      </c>
    </row>
    <row r="83" spans="2:37" ht="21" x14ac:dyDescent="0.35">
      <c r="B83" s="13">
        <v>66</v>
      </c>
      <c r="C83" s="9">
        <v>230112</v>
      </c>
      <c r="D83" s="21" t="s">
        <v>68</v>
      </c>
      <c r="E83" s="12" t="s">
        <v>66</v>
      </c>
      <c r="F83" s="12" t="s">
        <v>69</v>
      </c>
      <c r="G83" s="12">
        <v>2</v>
      </c>
      <c r="H83" s="12">
        <v>2</v>
      </c>
      <c r="I83" s="12">
        <v>159.6</v>
      </c>
      <c r="J83" s="18">
        <v>123.15499999999999</v>
      </c>
      <c r="K83" s="12">
        <v>0.46</v>
      </c>
      <c r="L83" s="12">
        <v>8.5</v>
      </c>
      <c r="M83" s="12">
        <v>13.42</v>
      </c>
      <c r="N83" s="12">
        <v>12.57</v>
      </c>
      <c r="O83" s="12">
        <v>-0.64</v>
      </c>
      <c r="P83" s="12">
        <v>-1.34</v>
      </c>
      <c r="Q83" s="12">
        <v>2.4700000000000002</v>
      </c>
      <c r="R83" s="12">
        <v>2.36</v>
      </c>
      <c r="S83" s="12">
        <v>-7.42</v>
      </c>
      <c r="T83" s="12">
        <v>0.16</v>
      </c>
      <c r="U83" s="12">
        <v>0.41</v>
      </c>
      <c r="V83" s="12">
        <v>0.2</v>
      </c>
      <c r="W83" s="12">
        <v>0.25</v>
      </c>
      <c r="X83" s="12">
        <v>0.03</v>
      </c>
      <c r="Y83" s="12">
        <v>0.26</v>
      </c>
      <c r="Z83" s="12">
        <v>0.24</v>
      </c>
      <c r="AA83" s="12">
        <v>0.03</v>
      </c>
      <c r="AB83" s="12">
        <v>-0.01</v>
      </c>
      <c r="AC83" s="12">
        <v>-0.12</v>
      </c>
      <c r="AD83" s="12">
        <v>-0.79</v>
      </c>
      <c r="AE83" s="12">
        <v>3.66</v>
      </c>
      <c r="AF83" s="12">
        <v>0.06</v>
      </c>
      <c r="AG83" s="12">
        <v>1</v>
      </c>
      <c r="AH83" s="12">
        <v>2</v>
      </c>
      <c r="AI83" s="12">
        <v>2</v>
      </c>
      <c r="AJ83" s="12">
        <v>3</v>
      </c>
      <c r="AK83" s="12">
        <v>5</v>
      </c>
    </row>
    <row r="84" spans="2:37" ht="21" x14ac:dyDescent="0.35">
      <c r="B84" s="13">
        <v>67</v>
      </c>
      <c r="C84" s="9">
        <v>230114</v>
      </c>
      <c r="D84" s="21" t="s">
        <v>70</v>
      </c>
      <c r="E84" s="12" t="s">
        <v>58</v>
      </c>
      <c r="F84" s="12" t="s">
        <v>71</v>
      </c>
      <c r="G84" s="12">
        <v>2</v>
      </c>
      <c r="H84" s="12">
        <v>2</v>
      </c>
      <c r="I84" s="12">
        <v>159.72999999999999</v>
      </c>
      <c r="J84" s="18">
        <v>124.675</v>
      </c>
      <c r="K84" s="12">
        <v>0.47</v>
      </c>
      <c r="L84" s="12">
        <v>8.66</v>
      </c>
      <c r="M84" s="12">
        <v>13.68</v>
      </c>
      <c r="N84" s="12">
        <v>12.75</v>
      </c>
      <c r="O84" s="12">
        <v>-1.06</v>
      </c>
      <c r="P84" s="12">
        <v>-1.63</v>
      </c>
      <c r="Q84" s="12">
        <v>1.48</v>
      </c>
      <c r="R84" s="12">
        <v>1.59</v>
      </c>
      <c r="S84" s="12">
        <v>-6.51</v>
      </c>
      <c r="T84" s="12">
        <v>0.87</v>
      </c>
      <c r="U84" s="12">
        <v>0.45</v>
      </c>
      <c r="V84" s="12">
        <v>0.28000000000000003</v>
      </c>
      <c r="W84" s="12">
        <v>0.26</v>
      </c>
      <c r="X84" s="12">
        <v>0.04</v>
      </c>
      <c r="Y84" s="12">
        <v>0.32</v>
      </c>
      <c r="Z84" s="12">
        <v>0.34</v>
      </c>
      <c r="AA84" s="12">
        <v>0.04</v>
      </c>
      <c r="AB84" s="12">
        <v>-0.01</v>
      </c>
      <c r="AC84" s="12">
        <v>-0.53</v>
      </c>
      <c r="AD84" s="12">
        <v>-0.71</v>
      </c>
      <c r="AE84" s="12">
        <v>3.96</v>
      </c>
      <c r="AF84" s="12">
        <v>0.1</v>
      </c>
      <c r="AG84" s="12">
        <v>2</v>
      </c>
      <c r="AH84" s="12">
        <v>3</v>
      </c>
      <c r="AI84" s="12">
        <v>1</v>
      </c>
      <c r="AJ84" s="12">
        <v>3</v>
      </c>
      <c r="AK84" s="12">
        <v>5</v>
      </c>
    </row>
    <row r="85" spans="2:37" ht="21" x14ac:dyDescent="0.35">
      <c r="B85" s="13">
        <v>68</v>
      </c>
      <c r="C85" s="9">
        <v>230143</v>
      </c>
      <c r="D85" s="21" t="s">
        <v>86</v>
      </c>
      <c r="E85" s="12" t="s">
        <v>58</v>
      </c>
      <c r="F85" s="12" t="s">
        <v>87</v>
      </c>
      <c r="G85" s="12">
        <v>2</v>
      </c>
      <c r="H85" s="12">
        <v>2</v>
      </c>
      <c r="I85" s="12">
        <v>162.81</v>
      </c>
      <c r="J85" s="18">
        <v>152.21500000000003</v>
      </c>
      <c r="K85" s="12">
        <v>0.35</v>
      </c>
      <c r="L85" s="12">
        <v>7.52</v>
      </c>
      <c r="M85" s="12">
        <v>12.73</v>
      </c>
      <c r="N85" s="12">
        <v>11.37</v>
      </c>
      <c r="O85" s="12">
        <v>0.22</v>
      </c>
      <c r="P85" s="12">
        <v>-0.32</v>
      </c>
      <c r="Q85" s="12">
        <v>2.08</v>
      </c>
      <c r="R85" s="12">
        <v>1.99</v>
      </c>
      <c r="S85" s="12">
        <v>-7.04</v>
      </c>
      <c r="T85" s="12">
        <v>-0.28999999999999998</v>
      </c>
      <c r="U85" s="12">
        <v>0.57999999999999996</v>
      </c>
      <c r="V85" s="12">
        <v>0.31</v>
      </c>
      <c r="W85" s="12">
        <v>0.33</v>
      </c>
      <c r="X85" s="12">
        <v>0.04</v>
      </c>
      <c r="Y85" s="12">
        <v>0.38</v>
      </c>
      <c r="Z85" s="12">
        <v>0.36</v>
      </c>
      <c r="AA85" s="12">
        <v>0.05</v>
      </c>
      <c r="AB85" s="12">
        <v>-0.01</v>
      </c>
      <c r="AC85" s="12">
        <v>-1.35</v>
      </c>
      <c r="AD85" s="12">
        <v>-0.55000000000000004</v>
      </c>
      <c r="AE85" s="12">
        <v>2.2799999999999998</v>
      </c>
      <c r="AF85" s="12">
        <v>0.11</v>
      </c>
      <c r="AG85" s="12">
        <v>1</v>
      </c>
      <c r="AH85" s="12">
        <v>2</v>
      </c>
      <c r="AI85" s="12">
        <v>1</v>
      </c>
      <c r="AJ85" s="12">
        <v>2</v>
      </c>
      <c r="AK85" s="12">
        <v>4</v>
      </c>
    </row>
    <row r="86" spans="2:37" ht="21" x14ac:dyDescent="0.35">
      <c r="B86" s="13">
        <v>69</v>
      </c>
      <c r="C86" s="9">
        <v>230164</v>
      </c>
      <c r="D86" s="21" t="s">
        <v>88</v>
      </c>
      <c r="E86" s="12" t="s">
        <v>75</v>
      </c>
      <c r="F86" s="12" t="s">
        <v>89</v>
      </c>
      <c r="G86" s="12">
        <v>3</v>
      </c>
      <c r="H86" s="12">
        <v>3</v>
      </c>
      <c r="I86" s="12">
        <v>161.88</v>
      </c>
      <c r="J86" s="18">
        <v>153.81500000000005</v>
      </c>
      <c r="K86" s="12">
        <v>0.53</v>
      </c>
      <c r="L86" s="12">
        <v>9.84</v>
      </c>
      <c r="M86" s="12">
        <v>15.2</v>
      </c>
      <c r="N86" s="12">
        <v>14.85</v>
      </c>
      <c r="O86" s="12">
        <v>0.71</v>
      </c>
      <c r="P86" s="12">
        <v>0.32</v>
      </c>
      <c r="Q86" s="12">
        <v>2.15</v>
      </c>
      <c r="R86" s="12">
        <v>2.06</v>
      </c>
      <c r="S86" s="12">
        <v>-7.77</v>
      </c>
      <c r="T86" s="12">
        <v>0.16</v>
      </c>
      <c r="U86" s="12">
        <v>0.44</v>
      </c>
      <c r="V86" s="12">
        <v>0.2</v>
      </c>
      <c r="W86" s="12">
        <v>0.28000000000000003</v>
      </c>
      <c r="X86" s="12">
        <v>0.04</v>
      </c>
      <c r="Y86" s="12">
        <v>0.22</v>
      </c>
      <c r="Z86" s="12">
        <v>0.2</v>
      </c>
      <c r="AA86" s="12">
        <v>0.04</v>
      </c>
      <c r="AB86" s="12">
        <v>0.01</v>
      </c>
      <c r="AC86" s="12">
        <v>-0.02</v>
      </c>
      <c r="AD86" s="12">
        <v>-0.49</v>
      </c>
      <c r="AE86" s="12">
        <v>3.46</v>
      </c>
      <c r="AF86" s="12">
        <v>0.19</v>
      </c>
      <c r="AG86" s="12">
        <v>1</v>
      </c>
      <c r="AH86" s="12">
        <v>2</v>
      </c>
      <c r="AI86" s="12">
        <v>2</v>
      </c>
      <c r="AJ86" s="12">
        <v>2</v>
      </c>
      <c r="AK86" s="12">
        <v>4</v>
      </c>
    </row>
    <row r="87" spans="2:37" ht="21" x14ac:dyDescent="0.35">
      <c r="B87" s="13">
        <v>70</v>
      </c>
      <c r="C87" s="9">
        <v>230167</v>
      </c>
      <c r="D87" s="21" t="s">
        <v>90</v>
      </c>
      <c r="E87" s="12" t="s">
        <v>91</v>
      </c>
      <c r="F87" s="12" t="s">
        <v>92</v>
      </c>
      <c r="G87" s="12">
        <v>2</v>
      </c>
      <c r="H87" s="12">
        <v>2</v>
      </c>
      <c r="I87" s="12">
        <v>160.94</v>
      </c>
      <c r="J87" s="18">
        <v>177.60499999999999</v>
      </c>
      <c r="K87" s="12">
        <v>0.51</v>
      </c>
      <c r="L87" s="12">
        <v>8.7100000000000009</v>
      </c>
      <c r="M87" s="12">
        <v>13.95</v>
      </c>
      <c r="N87" s="12">
        <v>15.15</v>
      </c>
      <c r="O87" s="12">
        <v>0.27</v>
      </c>
      <c r="P87" s="12">
        <v>-0.32</v>
      </c>
      <c r="Q87" s="12">
        <v>2.5299999999999998</v>
      </c>
      <c r="R87" s="12">
        <v>2.2799999999999998</v>
      </c>
      <c r="S87" s="12">
        <v>7.85</v>
      </c>
      <c r="T87" s="12">
        <v>2.1800000000000002</v>
      </c>
      <c r="U87" s="12">
        <v>0.48</v>
      </c>
      <c r="V87" s="12">
        <v>0.25</v>
      </c>
      <c r="W87" s="12">
        <v>0.28999999999999998</v>
      </c>
      <c r="X87" s="12">
        <v>0.04</v>
      </c>
      <c r="Y87" s="12">
        <v>0.28000000000000003</v>
      </c>
      <c r="Z87" s="12">
        <v>0.26</v>
      </c>
      <c r="AA87" s="12">
        <v>0.05</v>
      </c>
      <c r="AB87" s="12">
        <v>0</v>
      </c>
      <c r="AC87" s="12">
        <v>-0.16</v>
      </c>
      <c r="AD87" s="12">
        <v>-0.53</v>
      </c>
      <c r="AE87" s="12">
        <v>2.2999999999999998</v>
      </c>
      <c r="AF87" s="12">
        <v>0.19</v>
      </c>
      <c r="AG87" s="12">
        <v>2</v>
      </c>
      <c r="AH87" s="12">
        <v>2</v>
      </c>
      <c r="AI87" s="12">
        <v>1</v>
      </c>
      <c r="AJ87" s="12">
        <v>2</v>
      </c>
      <c r="AK87" s="12">
        <v>5</v>
      </c>
    </row>
    <row r="88" spans="2:37" ht="21" x14ac:dyDescent="0.35">
      <c r="B88" s="13">
        <v>71</v>
      </c>
      <c r="C88" s="9">
        <v>230189</v>
      </c>
      <c r="D88" s="21" t="s">
        <v>103</v>
      </c>
      <c r="E88" s="12" t="s">
        <v>45</v>
      </c>
      <c r="F88" s="12" t="s">
        <v>104</v>
      </c>
      <c r="G88" s="12">
        <v>2</v>
      </c>
      <c r="H88" s="12">
        <v>2</v>
      </c>
      <c r="I88" s="12">
        <v>159.21</v>
      </c>
      <c r="J88" s="18">
        <v>164.51</v>
      </c>
      <c r="K88" s="12">
        <v>0.34</v>
      </c>
      <c r="L88" s="12">
        <v>8.31</v>
      </c>
      <c r="M88" s="12">
        <v>13.61</v>
      </c>
      <c r="N88" s="12">
        <v>14.68</v>
      </c>
      <c r="O88" s="12">
        <v>1.1200000000000001</v>
      </c>
      <c r="P88" s="12">
        <v>0.39</v>
      </c>
      <c r="Q88" s="12">
        <v>1.9</v>
      </c>
      <c r="R88" s="12">
        <v>1.63</v>
      </c>
      <c r="S88" s="12">
        <v>2.59</v>
      </c>
      <c r="T88" s="12">
        <v>1.0900000000000001</v>
      </c>
      <c r="U88" s="12">
        <v>0.51</v>
      </c>
      <c r="V88" s="12">
        <v>0.22</v>
      </c>
      <c r="W88" s="12">
        <v>0.33</v>
      </c>
      <c r="X88" s="12">
        <v>0.03</v>
      </c>
      <c r="Y88" s="12">
        <v>0.25</v>
      </c>
      <c r="Z88" s="12">
        <v>0.22</v>
      </c>
      <c r="AA88" s="12">
        <v>0.05</v>
      </c>
      <c r="AB88" s="12">
        <v>0.01</v>
      </c>
      <c r="AC88" s="12">
        <v>1.57</v>
      </c>
      <c r="AD88" s="12">
        <v>-0.28999999999999998</v>
      </c>
      <c r="AE88" s="12">
        <v>3.55</v>
      </c>
      <c r="AF88" s="12">
        <v>0.13</v>
      </c>
      <c r="AG88" s="12">
        <v>1</v>
      </c>
      <c r="AH88" s="12">
        <v>2</v>
      </c>
      <c r="AI88" s="12">
        <v>2</v>
      </c>
      <c r="AJ88" s="12">
        <v>3</v>
      </c>
      <c r="AK88" s="12">
        <v>4</v>
      </c>
    </row>
    <row r="89" spans="2:37" ht="21" x14ac:dyDescent="0.35">
      <c r="B89" s="13">
        <v>72</v>
      </c>
      <c r="C89" s="9">
        <v>230193</v>
      </c>
      <c r="D89" s="21" t="s">
        <v>105</v>
      </c>
      <c r="E89" s="12" t="s">
        <v>55</v>
      </c>
      <c r="F89" s="12" t="s">
        <v>106</v>
      </c>
      <c r="G89" s="12">
        <v>2</v>
      </c>
      <c r="H89" s="12">
        <v>2</v>
      </c>
      <c r="I89" s="12">
        <v>161.49</v>
      </c>
      <c r="J89" s="18">
        <v>139.43</v>
      </c>
      <c r="K89" s="12">
        <v>0.42</v>
      </c>
      <c r="L89" s="12">
        <v>8.2899999999999991</v>
      </c>
      <c r="M89" s="12">
        <v>13.01</v>
      </c>
      <c r="N89" s="12">
        <v>13.68</v>
      </c>
      <c r="O89" s="12">
        <v>-0.35</v>
      </c>
      <c r="P89" s="12">
        <v>-0.97</v>
      </c>
      <c r="Q89" s="12">
        <v>2.2200000000000002</v>
      </c>
      <c r="R89" s="12">
        <v>1.98</v>
      </c>
      <c r="S89" s="12">
        <v>-5.37</v>
      </c>
      <c r="T89" s="12">
        <v>-0.03</v>
      </c>
      <c r="U89" s="12">
        <v>0.47</v>
      </c>
      <c r="V89" s="12">
        <v>0.3</v>
      </c>
      <c r="W89" s="12">
        <v>0.26</v>
      </c>
      <c r="X89" s="12">
        <v>0.04</v>
      </c>
      <c r="Y89" s="12">
        <v>0.34</v>
      </c>
      <c r="Z89" s="12">
        <v>0.34</v>
      </c>
      <c r="AA89" s="12">
        <v>0.04</v>
      </c>
      <c r="AB89" s="12">
        <v>-0.01</v>
      </c>
      <c r="AC89" s="12">
        <v>-0.04</v>
      </c>
      <c r="AD89" s="12">
        <v>-0.51</v>
      </c>
      <c r="AE89" s="12">
        <v>3.36</v>
      </c>
      <c r="AF89" s="12">
        <v>0.14000000000000001</v>
      </c>
      <c r="AG89" s="12">
        <v>2</v>
      </c>
      <c r="AH89" s="12">
        <v>2</v>
      </c>
      <c r="AI89" s="12">
        <v>1</v>
      </c>
      <c r="AJ89" s="12">
        <v>3</v>
      </c>
      <c r="AK89" s="12">
        <v>4</v>
      </c>
    </row>
    <row r="90" spans="2:37" ht="21" x14ac:dyDescent="0.35">
      <c r="B90" s="13">
        <v>73</v>
      </c>
      <c r="C90" s="9">
        <v>230212</v>
      </c>
      <c r="D90" s="21" t="s">
        <v>216</v>
      </c>
      <c r="E90" s="12" t="s">
        <v>91</v>
      </c>
      <c r="F90" s="12" t="s">
        <v>217</v>
      </c>
      <c r="G90" s="12">
        <v>2</v>
      </c>
      <c r="H90" s="12">
        <v>2</v>
      </c>
      <c r="I90" s="12">
        <v>159.28</v>
      </c>
      <c r="J90" s="18">
        <v>171.67999999999995</v>
      </c>
      <c r="K90" s="12">
        <v>0.54</v>
      </c>
      <c r="L90" s="12">
        <v>8.69</v>
      </c>
      <c r="M90" s="12">
        <v>13.54</v>
      </c>
      <c r="N90" s="12">
        <v>13.86</v>
      </c>
      <c r="O90" s="12">
        <v>-0.15</v>
      </c>
      <c r="P90" s="12">
        <v>-0.77</v>
      </c>
      <c r="Q90" s="12">
        <v>1.93</v>
      </c>
      <c r="R90" s="12">
        <v>1.8</v>
      </c>
      <c r="S90" s="12">
        <v>11.47</v>
      </c>
      <c r="T90" s="12">
        <v>2.1</v>
      </c>
      <c r="U90" s="12">
        <v>0.45</v>
      </c>
      <c r="V90" s="12">
        <v>0.26</v>
      </c>
      <c r="W90" s="12">
        <v>0.27</v>
      </c>
      <c r="X90" s="12">
        <v>0.04</v>
      </c>
      <c r="Y90" s="12">
        <v>0.3</v>
      </c>
      <c r="Z90" s="12">
        <v>0.3</v>
      </c>
      <c r="AA90" s="12">
        <v>0.03</v>
      </c>
      <c r="AB90" s="12">
        <v>0</v>
      </c>
      <c r="AC90" s="12">
        <v>0.06</v>
      </c>
      <c r="AD90" s="12">
        <v>-0.51</v>
      </c>
      <c r="AE90" s="12">
        <v>2.82</v>
      </c>
      <c r="AF90" s="12">
        <v>0.13</v>
      </c>
      <c r="AG90" s="12">
        <v>1</v>
      </c>
      <c r="AH90" s="12">
        <v>2</v>
      </c>
      <c r="AI90" s="12">
        <v>1</v>
      </c>
      <c r="AJ90" s="12">
        <v>3</v>
      </c>
      <c r="AK90" s="12">
        <v>5</v>
      </c>
    </row>
    <row r="91" spans="2:37" ht="21" x14ac:dyDescent="0.35">
      <c r="B91" s="13">
        <v>74</v>
      </c>
      <c r="C91" s="9">
        <v>230223</v>
      </c>
      <c r="D91" s="21" t="s">
        <v>99</v>
      </c>
      <c r="E91" s="12" t="s">
        <v>48</v>
      </c>
      <c r="F91" s="12" t="s">
        <v>100</v>
      </c>
      <c r="G91" s="12">
        <v>2</v>
      </c>
      <c r="H91" s="12">
        <v>2</v>
      </c>
      <c r="I91" s="12">
        <v>162.68</v>
      </c>
      <c r="J91" s="18">
        <v>137.23500000000001</v>
      </c>
      <c r="K91" s="12">
        <v>0.43</v>
      </c>
      <c r="L91" s="12">
        <v>8.51</v>
      </c>
      <c r="M91" s="12">
        <v>12.7</v>
      </c>
      <c r="N91" s="12">
        <v>10.87</v>
      </c>
      <c r="O91" s="12">
        <v>-0.84</v>
      </c>
      <c r="P91" s="12">
        <v>-1.53</v>
      </c>
      <c r="Q91" s="12">
        <v>3.07</v>
      </c>
      <c r="R91" s="12">
        <v>2.74</v>
      </c>
      <c r="S91" s="12">
        <v>0.74</v>
      </c>
      <c r="T91" s="12">
        <v>0.68</v>
      </c>
      <c r="U91" s="12">
        <v>0.28000000000000003</v>
      </c>
      <c r="V91" s="12">
        <v>0.18</v>
      </c>
      <c r="W91" s="12">
        <v>0.2</v>
      </c>
      <c r="X91" s="12">
        <v>0.04</v>
      </c>
      <c r="Y91" s="12">
        <v>0.18</v>
      </c>
      <c r="Z91" s="12">
        <v>0.15</v>
      </c>
      <c r="AA91" s="12">
        <v>0.01</v>
      </c>
      <c r="AB91" s="12">
        <v>0.01</v>
      </c>
      <c r="AC91" s="12">
        <v>0.56999999999999995</v>
      </c>
      <c r="AD91" s="12">
        <v>-0.87</v>
      </c>
      <c r="AE91" s="12">
        <v>3.38</v>
      </c>
      <c r="AF91" s="12">
        <v>0.09</v>
      </c>
      <c r="AG91" s="12">
        <v>1</v>
      </c>
      <c r="AH91" s="12">
        <v>2</v>
      </c>
      <c r="AI91" s="12">
        <v>1</v>
      </c>
      <c r="AJ91" s="12">
        <v>2</v>
      </c>
      <c r="AK91" s="12">
        <v>4</v>
      </c>
    </row>
    <row r="92" spans="2:37" ht="21" x14ac:dyDescent="0.35">
      <c r="B92" s="13">
        <v>75</v>
      </c>
      <c r="C92" s="9">
        <v>230227</v>
      </c>
      <c r="D92" s="21" t="s">
        <v>101</v>
      </c>
      <c r="E92" s="12" t="s">
        <v>66</v>
      </c>
      <c r="F92" s="12" t="s">
        <v>102</v>
      </c>
      <c r="G92" s="12">
        <v>3</v>
      </c>
      <c r="H92" s="12">
        <v>2</v>
      </c>
      <c r="I92" s="12">
        <v>164.53</v>
      </c>
      <c r="J92" s="18">
        <v>118.32499999999997</v>
      </c>
      <c r="K92" s="12">
        <v>0.55000000000000004</v>
      </c>
      <c r="L92" s="12">
        <v>9.69</v>
      </c>
      <c r="M92" s="12">
        <v>15.3</v>
      </c>
      <c r="N92" s="12">
        <v>15.33</v>
      </c>
      <c r="O92" s="12">
        <v>-1.36</v>
      </c>
      <c r="P92" s="12">
        <v>-2.0699999999999998</v>
      </c>
      <c r="Q92" s="12">
        <v>1.49</v>
      </c>
      <c r="R92" s="12">
        <v>1.54</v>
      </c>
      <c r="S92" s="12">
        <v>-14.48</v>
      </c>
      <c r="T92" s="12">
        <v>-1.96</v>
      </c>
      <c r="U92" s="12">
        <v>0.48</v>
      </c>
      <c r="V92" s="12">
        <v>0.3</v>
      </c>
      <c r="W92" s="12">
        <v>0.27</v>
      </c>
      <c r="X92" s="12">
        <v>0.04</v>
      </c>
      <c r="Y92" s="12">
        <v>0.32</v>
      </c>
      <c r="Z92" s="12">
        <v>0.32</v>
      </c>
      <c r="AA92" s="12">
        <v>0.05</v>
      </c>
      <c r="AB92" s="12">
        <v>0</v>
      </c>
      <c r="AC92" s="12">
        <v>0.31</v>
      </c>
      <c r="AD92" s="12">
        <v>-0.81</v>
      </c>
      <c r="AE92" s="12">
        <v>5.23</v>
      </c>
      <c r="AF92" s="12">
        <v>0.11</v>
      </c>
      <c r="AG92" s="12">
        <v>1</v>
      </c>
      <c r="AH92" s="12">
        <v>2</v>
      </c>
      <c r="AI92" s="12">
        <v>1</v>
      </c>
      <c r="AJ92" s="12">
        <v>2</v>
      </c>
      <c r="AK92" s="12">
        <v>5</v>
      </c>
    </row>
    <row r="93" spans="2:37" ht="21" x14ac:dyDescent="0.35">
      <c r="B93" s="13">
        <v>76</v>
      </c>
      <c r="C93" s="9">
        <v>230263</v>
      </c>
      <c r="D93" s="21" t="s">
        <v>142</v>
      </c>
      <c r="E93" s="12" t="s">
        <v>55</v>
      </c>
      <c r="F93" s="12" t="s">
        <v>143</v>
      </c>
      <c r="G93" s="12">
        <v>2</v>
      </c>
      <c r="H93" s="12">
        <v>2</v>
      </c>
      <c r="I93" s="12">
        <v>163.30000000000001</v>
      </c>
      <c r="J93" s="18">
        <v>160.22999999999999</v>
      </c>
      <c r="K93" s="12">
        <v>0.5</v>
      </c>
      <c r="L93" s="12">
        <v>8.11</v>
      </c>
      <c r="M93" s="12">
        <v>13.2</v>
      </c>
      <c r="N93" s="12">
        <v>13</v>
      </c>
      <c r="O93" s="12">
        <v>0.06</v>
      </c>
      <c r="P93" s="12">
        <v>-0.6</v>
      </c>
      <c r="Q93" s="12">
        <v>2.31</v>
      </c>
      <c r="R93" s="12">
        <v>2.1</v>
      </c>
      <c r="S93" s="12">
        <v>0.78</v>
      </c>
      <c r="T93" s="12">
        <v>1.26</v>
      </c>
      <c r="U93" s="12">
        <v>0.47</v>
      </c>
      <c r="V93" s="12">
        <v>0.28999999999999998</v>
      </c>
      <c r="W93" s="12">
        <v>0.27</v>
      </c>
      <c r="X93" s="12">
        <v>0.04</v>
      </c>
      <c r="Y93" s="12">
        <v>0.34</v>
      </c>
      <c r="Z93" s="12">
        <v>0.32</v>
      </c>
      <c r="AA93" s="12">
        <v>0.04</v>
      </c>
      <c r="AB93" s="12">
        <v>0</v>
      </c>
      <c r="AC93" s="12">
        <v>-0.08</v>
      </c>
      <c r="AD93" s="12">
        <v>-0.45</v>
      </c>
      <c r="AE93" s="12">
        <v>1.89</v>
      </c>
      <c r="AF93" s="12">
        <v>0.1</v>
      </c>
      <c r="AG93" s="12">
        <v>2</v>
      </c>
      <c r="AH93" s="12">
        <v>2</v>
      </c>
      <c r="AI93" s="12">
        <v>2</v>
      </c>
      <c r="AJ93" s="12">
        <v>3</v>
      </c>
      <c r="AK93" s="12">
        <v>3</v>
      </c>
    </row>
    <row r="94" spans="2:37" ht="21" x14ac:dyDescent="0.35">
      <c r="B94" s="13">
        <v>77</v>
      </c>
      <c r="C94" s="9">
        <v>230265</v>
      </c>
      <c r="D94" s="21" t="s">
        <v>144</v>
      </c>
      <c r="E94" s="12" t="s">
        <v>55</v>
      </c>
      <c r="F94" s="12" t="s">
        <v>145</v>
      </c>
      <c r="G94" s="12">
        <v>2</v>
      </c>
      <c r="H94" s="12">
        <v>2</v>
      </c>
      <c r="I94" s="12">
        <v>164.52</v>
      </c>
      <c r="J94" s="18">
        <v>147.95999999999998</v>
      </c>
      <c r="K94" s="12">
        <v>0.55000000000000004</v>
      </c>
      <c r="L94" s="12">
        <v>8.7100000000000009</v>
      </c>
      <c r="M94" s="12">
        <v>13.22</v>
      </c>
      <c r="N94" s="12">
        <v>12.54</v>
      </c>
      <c r="O94" s="12">
        <v>-0.18</v>
      </c>
      <c r="P94" s="12">
        <v>-0.56000000000000005</v>
      </c>
      <c r="Q94" s="12">
        <v>2.86</v>
      </c>
      <c r="R94" s="12">
        <v>2.62</v>
      </c>
      <c r="S94" s="12">
        <v>-5.63</v>
      </c>
      <c r="T94" s="12">
        <v>0.06</v>
      </c>
      <c r="U94" s="12">
        <v>0.46</v>
      </c>
      <c r="V94" s="12">
        <v>0.24</v>
      </c>
      <c r="W94" s="12">
        <v>0.26</v>
      </c>
      <c r="X94" s="12">
        <v>0.03</v>
      </c>
      <c r="Y94" s="12">
        <v>0.3</v>
      </c>
      <c r="Z94" s="12">
        <v>0.26</v>
      </c>
      <c r="AA94" s="12">
        <v>0.05</v>
      </c>
      <c r="AB94" s="12">
        <v>0</v>
      </c>
      <c r="AC94" s="12">
        <v>-7.0000000000000007E-2</v>
      </c>
      <c r="AD94" s="12">
        <v>-0.62</v>
      </c>
      <c r="AE94" s="12">
        <v>3.12</v>
      </c>
      <c r="AF94" s="12">
        <v>0.13</v>
      </c>
      <c r="AG94" s="12">
        <v>2</v>
      </c>
      <c r="AH94" s="12">
        <v>1</v>
      </c>
      <c r="AI94" s="12">
        <v>2</v>
      </c>
      <c r="AJ94" s="12">
        <v>1</v>
      </c>
      <c r="AK94" s="12">
        <v>5</v>
      </c>
    </row>
    <row r="95" spans="2:37" ht="21" x14ac:dyDescent="0.35">
      <c r="B95" s="13">
        <v>78</v>
      </c>
      <c r="C95" s="9">
        <v>230275</v>
      </c>
      <c r="D95" s="21" t="s">
        <v>146</v>
      </c>
      <c r="E95" s="12" t="s">
        <v>66</v>
      </c>
      <c r="F95" s="12" t="s">
        <v>147</v>
      </c>
      <c r="G95" s="12">
        <v>2</v>
      </c>
      <c r="H95" s="12">
        <v>2</v>
      </c>
      <c r="I95" s="12">
        <v>162.6</v>
      </c>
      <c r="J95" s="18">
        <v>140.57999999999998</v>
      </c>
      <c r="K95" s="12">
        <v>0.67</v>
      </c>
      <c r="L95" s="12">
        <v>11.16</v>
      </c>
      <c r="M95" s="12">
        <v>16.68</v>
      </c>
      <c r="N95" s="12">
        <v>17.82</v>
      </c>
      <c r="O95" s="12">
        <v>-0.8</v>
      </c>
      <c r="P95" s="12">
        <v>-1.4</v>
      </c>
      <c r="Q95" s="12">
        <v>2.17</v>
      </c>
      <c r="R95" s="12">
        <v>2.12</v>
      </c>
      <c r="S95" s="12">
        <v>-4.51</v>
      </c>
      <c r="T95" s="12">
        <v>1.71</v>
      </c>
      <c r="U95" s="12">
        <v>0.37</v>
      </c>
      <c r="V95" s="12">
        <v>0.2</v>
      </c>
      <c r="W95" s="12">
        <v>0.23</v>
      </c>
      <c r="X95" s="12">
        <v>0.03</v>
      </c>
      <c r="Y95" s="12">
        <v>0.21</v>
      </c>
      <c r="Z95" s="12">
        <v>0.19</v>
      </c>
      <c r="AA95" s="12">
        <v>0.04</v>
      </c>
      <c r="AB95" s="12">
        <v>0.01</v>
      </c>
      <c r="AC95" s="12">
        <v>0.66</v>
      </c>
      <c r="AD95" s="12">
        <v>-0.73</v>
      </c>
      <c r="AE95" s="12">
        <v>4.6900000000000004</v>
      </c>
      <c r="AF95" s="12">
        <v>0.16</v>
      </c>
      <c r="AG95" s="12">
        <v>2</v>
      </c>
      <c r="AH95" s="12">
        <v>2</v>
      </c>
      <c r="AI95" s="12">
        <v>2</v>
      </c>
      <c r="AJ95" s="12">
        <v>2</v>
      </c>
      <c r="AK95" s="12">
        <v>5</v>
      </c>
    </row>
    <row r="96" spans="2:37" ht="21" x14ac:dyDescent="0.35">
      <c r="B96" s="13">
        <v>79</v>
      </c>
      <c r="C96" s="9">
        <v>230283</v>
      </c>
      <c r="D96" s="21" t="s">
        <v>148</v>
      </c>
      <c r="E96" s="12" t="s">
        <v>48</v>
      </c>
      <c r="F96" s="12" t="s">
        <v>149</v>
      </c>
      <c r="G96" s="12">
        <v>2</v>
      </c>
      <c r="H96" s="12">
        <v>2</v>
      </c>
      <c r="I96" s="12">
        <v>158.97</v>
      </c>
      <c r="J96" s="18">
        <v>135.845</v>
      </c>
      <c r="K96" s="12">
        <v>0.44</v>
      </c>
      <c r="L96" s="12">
        <v>8.7200000000000006</v>
      </c>
      <c r="M96" s="12">
        <v>13.59</v>
      </c>
      <c r="N96" s="12">
        <v>12.95</v>
      </c>
      <c r="O96" s="12">
        <v>-0.39</v>
      </c>
      <c r="P96" s="12">
        <v>-0.78</v>
      </c>
      <c r="Q96" s="12">
        <v>2.21</v>
      </c>
      <c r="R96" s="12">
        <v>2.04</v>
      </c>
      <c r="S96" s="12">
        <v>-3.28</v>
      </c>
      <c r="T96" s="12">
        <v>0.37</v>
      </c>
      <c r="U96" s="12">
        <v>0.35</v>
      </c>
      <c r="V96" s="12">
        <v>0.21</v>
      </c>
      <c r="W96" s="12">
        <v>0.24</v>
      </c>
      <c r="X96" s="12">
        <v>0.04</v>
      </c>
      <c r="Y96" s="12">
        <v>0.19</v>
      </c>
      <c r="Z96" s="12">
        <v>0.16</v>
      </c>
      <c r="AA96" s="12">
        <v>0.03</v>
      </c>
      <c r="AB96" s="12">
        <v>0.01</v>
      </c>
      <c r="AC96" s="12">
        <v>0.14000000000000001</v>
      </c>
      <c r="AD96" s="12">
        <v>-0.7</v>
      </c>
      <c r="AE96" s="12">
        <v>3.59</v>
      </c>
      <c r="AF96" s="12">
        <v>0.12</v>
      </c>
      <c r="AG96" s="12">
        <v>2</v>
      </c>
      <c r="AH96" s="12">
        <v>2</v>
      </c>
      <c r="AI96" s="12">
        <v>1</v>
      </c>
      <c r="AJ96" s="12">
        <v>2</v>
      </c>
      <c r="AK96" s="12">
        <v>4</v>
      </c>
    </row>
    <row r="97" spans="2:37" ht="21" x14ac:dyDescent="0.35">
      <c r="B97" s="13">
        <v>80</v>
      </c>
      <c r="C97" s="9">
        <v>230296</v>
      </c>
      <c r="D97" s="21" t="s">
        <v>150</v>
      </c>
      <c r="E97" s="12" t="s">
        <v>58</v>
      </c>
      <c r="F97" s="12" t="s">
        <v>151</v>
      </c>
      <c r="G97" s="12">
        <v>3</v>
      </c>
      <c r="H97" s="12">
        <v>2</v>
      </c>
      <c r="I97" s="12">
        <v>163.61000000000001</v>
      </c>
      <c r="J97" s="18">
        <v>148.27000000000001</v>
      </c>
      <c r="K97" s="12">
        <v>0.66</v>
      </c>
      <c r="L97" s="12">
        <v>9.56</v>
      </c>
      <c r="M97" s="12">
        <v>15.38</v>
      </c>
      <c r="N97" s="12">
        <v>14.98</v>
      </c>
      <c r="O97" s="12">
        <v>-0.05</v>
      </c>
      <c r="P97" s="12">
        <v>-0.23</v>
      </c>
      <c r="Q97" s="12">
        <v>1.81</v>
      </c>
      <c r="R97" s="12">
        <v>1.86</v>
      </c>
      <c r="S97" s="12">
        <v>-9.7100000000000009</v>
      </c>
      <c r="T97" s="12">
        <v>0.8</v>
      </c>
      <c r="U97" s="12">
        <v>0.51</v>
      </c>
      <c r="V97" s="12">
        <v>0.26</v>
      </c>
      <c r="W97" s="12">
        <v>0.3</v>
      </c>
      <c r="X97" s="12">
        <v>0.04</v>
      </c>
      <c r="Y97" s="12">
        <v>0.31</v>
      </c>
      <c r="Z97" s="12">
        <v>0.28999999999999998</v>
      </c>
      <c r="AA97" s="12">
        <v>0.06</v>
      </c>
      <c r="AB97" s="12">
        <v>0</v>
      </c>
      <c r="AC97" s="12">
        <v>-0.4</v>
      </c>
      <c r="AD97" s="12">
        <v>-0.57999999999999996</v>
      </c>
      <c r="AE97" s="12">
        <v>3.22</v>
      </c>
      <c r="AF97" s="12">
        <v>0.2</v>
      </c>
      <c r="AG97" s="12">
        <v>2</v>
      </c>
      <c r="AH97" s="12">
        <v>3</v>
      </c>
      <c r="AI97" s="12">
        <v>3</v>
      </c>
      <c r="AJ97" s="12">
        <v>3</v>
      </c>
      <c r="AK97" s="12">
        <v>5</v>
      </c>
    </row>
    <row r="98" spans="2:37" ht="21" x14ac:dyDescent="0.35">
      <c r="B98" s="13">
        <v>81</v>
      </c>
      <c r="C98" s="9">
        <v>230297</v>
      </c>
      <c r="D98" s="21" t="s">
        <v>152</v>
      </c>
      <c r="E98" s="12" t="s">
        <v>58</v>
      </c>
      <c r="F98" s="12" t="s">
        <v>151</v>
      </c>
      <c r="G98" s="12">
        <v>3</v>
      </c>
      <c r="H98" s="12">
        <v>2</v>
      </c>
      <c r="I98" s="12">
        <v>162.31</v>
      </c>
      <c r="J98" s="18">
        <v>143.29</v>
      </c>
      <c r="K98" s="12">
        <v>0.59</v>
      </c>
      <c r="L98" s="12">
        <v>8.7100000000000009</v>
      </c>
      <c r="M98" s="12">
        <v>14.02</v>
      </c>
      <c r="N98" s="12">
        <v>13.16</v>
      </c>
      <c r="O98" s="12">
        <v>0.12</v>
      </c>
      <c r="P98" s="12">
        <v>-0.17</v>
      </c>
      <c r="Q98" s="12">
        <v>1.89</v>
      </c>
      <c r="R98" s="12">
        <v>1.87</v>
      </c>
      <c r="S98" s="12">
        <v>-10.78</v>
      </c>
      <c r="T98" s="12">
        <v>-0.4</v>
      </c>
      <c r="U98" s="12">
        <v>0.5</v>
      </c>
      <c r="V98" s="12">
        <v>0.27</v>
      </c>
      <c r="W98" s="12">
        <v>0.28999999999999998</v>
      </c>
      <c r="X98" s="12">
        <v>0.04</v>
      </c>
      <c r="Y98" s="12">
        <v>0.3</v>
      </c>
      <c r="Z98" s="12">
        <v>0.28000000000000003</v>
      </c>
      <c r="AA98" s="12">
        <v>0.05</v>
      </c>
      <c r="AB98" s="12">
        <v>0</v>
      </c>
      <c r="AC98" s="12">
        <v>-0.39</v>
      </c>
      <c r="AD98" s="12">
        <v>-0.52</v>
      </c>
      <c r="AE98" s="12">
        <v>2.87</v>
      </c>
      <c r="AF98" s="12">
        <v>0.19</v>
      </c>
      <c r="AG98" s="12">
        <v>2</v>
      </c>
      <c r="AH98" s="12">
        <v>3</v>
      </c>
      <c r="AI98" s="12">
        <v>2</v>
      </c>
      <c r="AJ98" s="12">
        <v>2</v>
      </c>
      <c r="AK98" s="12">
        <v>4</v>
      </c>
    </row>
    <row r="99" spans="2:37" ht="21" x14ac:dyDescent="0.35">
      <c r="B99" s="13">
        <v>82</v>
      </c>
      <c r="C99" s="9">
        <v>230328</v>
      </c>
      <c r="D99" s="21" t="s">
        <v>97</v>
      </c>
      <c r="E99" s="12" t="s">
        <v>91</v>
      </c>
      <c r="F99" s="12" t="s">
        <v>98</v>
      </c>
      <c r="G99" s="12">
        <v>1</v>
      </c>
      <c r="H99" s="12">
        <v>1</v>
      </c>
      <c r="I99" s="12">
        <v>159.47999999999999</v>
      </c>
      <c r="J99" s="18">
        <v>180.66500000000002</v>
      </c>
      <c r="K99" s="12">
        <v>0.47</v>
      </c>
      <c r="L99" s="12">
        <v>9.08</v>
      </c>
      <c r="M99" s="12">
        <v>14.15</v>
      </c>
      <c r="N99" s="12">
        <v>16.170000000000002</v>
      </c>
      <c r="O99" s="12">
        <v>0.05</v>
      </c>
      <c r="P99" s="12">
        <v>-0.28000000000000003</v>
      </c>
      <c r="Q99" s="12">
        <v>2.4900000000000002</v>
      </c>
      <c r="R99" s="12">
        <v>2.2799999999999998</v>
      </c>
      <c r="S99" s="12">
        <v>13.05</v>
      </c>
      <c r="T99" s="12">
        <v>3.98</v>
      </c>
      <c r="U99" s="12">
        <v>0.43</v>
      </c>
      <c r="V99" s="12">
        <v>0.26</v>
      </c>
      <c r="W99" s="12">
        <v>0.26</v>
      </c>
      <c r="X99" s="12">
        <v>0.04</v>
      </c>
      <c r="Y99" s="12">
        <v>0.27</v>
      </c>
      <c r="Z99" s="12">
        <v>0.26</v>
      </c>
      <c r="AA99" s="12">
        <v>0.04</v>
      </c>
      <c r="AB99" s="12">
        <v>0</v>
      </c>
      <c r="AC99" s="12">
        <v>-0.53</v>
      </c>
      <c r="AD99" s="12">
        <v>-0.53</v>
      </c>
      <c r="AE99" s="12">
        <v>2.87</v>
      </c>
      <c r="AF99" s="12">
        <v>0.2</v>
      </c>
      <c r="AG99" s="12">
        <v>1</v>
      </c>
      <c r="AH99" s="12">
        <v>2</v>
      </c>
      <c r="AI99" s="12">
        <v>2</v>
      </c>
      <c r="AJ99" s="12">
        <v>2</v>
      </c>
      <c r="AK99" s="12">
        <v>4</v>
      </c>
    </row>
    <row r="100" spans="2:37" ht="21" x14ac:dyDescent="0.35">
      <c r="B100" s="13">
        <v>83</v>
      </c>
      <c r="C100" s="9">
        <v>230368</v>
      </c>
      <c r="D100" s="21" t="s">
        <v>223</v>
      </c>
      <c r="E100" s="12" t="s">
        <v>58</v>
      </c>
      <c r="F100" s="12" t="s">
        <v>224</v>
      </c>
      <c r="G100" s="12">
        <v>2</v>
      </c>
      <c r="H100" s="12">
        <v>2</v>
      </c>
      <c r="I100" s="12">
        <v>164.16</v>
      </c>
      <c r="J100" s="18">
        <v>133.57</v>
      </c>
      <c r="K100" s="12">
        <v>0.59</v>
      </c>
      <c r="L100" s="12">
        <v>8.42</v>
      </c>
      <c r="M100" s="12">
        <v>13.74</v>
      </c>
      <c r="N100" s="12">
        <v>11.84</v>
      </c>
      <c r="O100" s="12">
        <v>-0.56000000000000005</v>
      </c>
      <c r="P100" s="12">
        <v>-1.07</v>
      </c>
      <c r="Q100" s="12">
        <v>1.64</v>
      </c>
      <c r="R100" s="12">
        <v>1.77</v>
      </c>
      <c r="S100" s="12">
        <v>-11.28</v>
      </c>
      <c r="T100" s="12">
        <v>-0.47</v>
      </c>
      <c r="U100" s="12">
        <v>0.53</v>
      </c>
      <c r="V100" s="12">
        <v>0.3</v>
      </c>
      <c r="W100" s="12">
        <v>0.31</v>
      </c>
      <c r="X100" s="12">
        <v>0.04</v>
      </c>
      <c r="Y100" s="12">
        <v>0.37</v>
      </c>
      <c r="Z100" s="12">
        <v>0.36</v>
      </c>
      <c r="AA100" s="12">
        <v>0.04</v>
      </c>
      <c r="AB100" s="12">
        <v>-0.01</v>
      </c>
      <c r="AC100" s="12">
        <v>-0.47</v>
      </c>
      <c r="AD100" s="12">
        <v>-0.76</v>
      </c>
      <c r="AE100" s="12">
        <v>3.28</v>
      </c>
      <c r="AF100" s="12">
        <v>0.11</v>
      </c>
      <c r="AG100" s="12">
        <v>2</v>
      </c>
      <c r="AH100" s="12">
        <v>3</v>
      </c>
      <c r="AI100" s="12">
        <v>1</v>
      </c>
      <c r="AJ100" s="12">
        <v>2</v>
      </c>
      <c r="AK100" s="12">
        <v>4</v>
      </c>
    </row>
    <row r="101" spans="2:37" ht="21" x14ac:dyDescent="0.35">
      <c r="B101" s="13">
        <v>84</v>
      </c>
      <c r="C101" s="9">
        <v>230378</v>
      </c>
      <c r="D101" s="21" t="s">
        <v>225</v>
      </c>
      <c r="E101" s="12" t="s">
        <v>66</v>
      </c>
      <c r="F101" s="12" t="s">
        <v>226</v>
      </c>
      <c r="G101" s="12">
        <v>2</v>
      </c>
      <c r="H101" s="12">
        <v>2</v>
      </c>
      <c r="I101" s="12">
        <v>161</v>
      </c>
      <c r="J101" s="18">
        <v>150.23499999999999</v>
      </c>
      <c r="K101" s="12">
        <v>0.68</v>
      </c>
      <c r="L101" s="12">
        <v>11.82</v>
      </c>
      <c r="M101" s="12">
        <v>17.920000000000002</v>
      </c>
      <c r="N101" s="12">
        <v>19.41</v>
      </c>
      <c r="O101" s="12">
        <v>-0.74</v>
      </c>
      <c r="P101" s="12">
        <v>-1.26</v>
      </c>
      <c r="Q101" s="12">
        <v>1.67</v>
      </c>
      <c r="R101" s="12">
        <v>1.76</v>
      </c>
      <c r="S101" s="12">
        <v>1.35</v>
      </c>
      <c r="T101" s="12">
        <v>3.88</v>
      </c>
      <c r="U101" s="12">
        <v>0.43</v>
      </c>
      <c r="V101" s="12">
        <v>0.17</v>
      </c>
      <c r="W101" s="12">
        <v>0.27</v>
      </c>
      <c r="X101" s="12">
        <v>0.03</v>
      </c>
      <c r="Y101" s="12">
        <v>0.21</v>
      </c>
      <c r="Z101" s="12">
        <v>0.16</v>
      </c>
      <c r="AA101" s="12">
        <v>0.06</v>
      </c>
      <c r="AB101" s="12">
        <v>0</v>
      </c>
      <c r="AC101" s="12">
        <v>0.78</v>
      </c>
      <c r="AD101" s="12">
        <v>-0.81</v>
      </c>
      <c r="AE101" s="12">
        <v>5.29</v>
      </c>
      <c r="AF101" s="12">
        <v>0.12</v>
      </c>
      <c r="AG101" s="12">
        <v>2</v>
      </c>
      <c r="AH101" s="12">
        <v>2</v>
      </c>
      <c r="AI101" s="12">
        <v>2</v>
      </c>
      <c r="AJ101" s="12">
        <v>3</v>
      </c>
      <c r="AK101" s="12">
        <v>5</v>
      </c>
    </row>
    <row r="102" spans="2:37" ht="21" x14ac:dyDescent="0.35">
      <c r="B102" s="13">
        <v>85</v>
      </c>
      <c r="C102" s="9">
        <v>230383</v>
      </c>
      <c r="D102" s="21" t="s">
        <v>181</v>
      </c>
      <c r="E102" s="12" t="s">
        <v>75</v>
      </c>
      <c r="F102" s="12" t="s">
        <v>182</v>
      </c>
      <c r="G102" s="12">
        <v>2</v>
      </c>
      <c r="H102" s="12">
        <v>2</v>
      </c>
      <c r="I102" s="12">
        <v>163.85</v>
      </c>
      <c r="J102" s="18">
        <v>156.47499999999999</v>
      </c>
      <c r="K102" s="12">
        <v>0.39</v>
      </c>
      <c r="L102" s="12">
        <v>8.31</v>
      </c>
      <c r="M102" s="12">
        <v>13.07</v>
      </c>
      <c r="N102" s="12">
        <v>11.21</v>
      </c>
      <c r="O102" s="12">
        <v>0.77</v>
      </c>
      <c r="P102" s="12">
        <v>0.35</v>
      </c>
      <c r="Q102" s="12">
        <v>2.5</v>
      </c>
      <c r="R102" s="12">
        <v>2.46</v>
      </c>
      <c r="S102" s="12">
        <v>-5.68</v>
      </c>
      <c r="T102" s="12">
        <v>0.98</v>
      </c>
      <c r="U102" s="12">
        <v>0.45</v>
      </c>
      <c r="V102" s="12">
        <v>0.23</v>
      </c>
      <c r="W102" s="12">
        <v>0.28999999999999998</v>
      </c>
      <c r="X102" s="12">
        <v>0.04</v>
      </c>
      <c r="Y102" s="12">
        <v>0.25</v>
      </c>
      <c r="Z102" s="12">
        <v>0.24</v>
      </c>
      <c r="AA102" s="12">
        <v>0.04</v>
      </c>
      <c r="AB102" s="12">
        <v>0.01</v>
      </c>
      <c r="AC102" s="12">
        <v>-0.05</v>
      </c>
      <c r="AD102" s="12">
        <v>-0.55000000000000004</v>
      </c>
      <c r="AE102" s="12">
        <v>2.92</v>
      </c>
      <c r="AF102" s="12">
        <v>0.17</v>
      </c>
      <c r="AG102" s="12">
        <v>2</v>
      </c>
      <c r="AH102" s="12">
        <v>1</v>
      </c>
      <c r="AI102" s="12">
        <v>2</v>
      </c>
      <c r="AJ102" s="12">
        <v>3</v>
      </c>
      <c r="AK102" s="12">
        <v>3</v>
      </c>
    </row>
    <row r="103" spans="2:37" ht="21" x14ac:dyDescent="0.35">
      <c r="B103" s="13">
        <v>86</v>
      </c>
      <c r="C103" s="9">
        <v>230386</v>
      </c>
      <c r="D103" s="21" t="s">
        <v>183</v>
      </c>
      <c r="E103" s="12" t="s">
        <v>91</v>
      </c>
      <c r="F103" s="12" t="s">
        <v>184</v>
      </c>
      <c r="G103" s="12">
        <v>3</v>
      </c>
      <c r="H103" s="12">
        <v>3</v>
      </c>
      <c r="I103" s="12">
        <v>163.16999999999999</v>
      </c>
      <c r="J103" s="18">
        <v>175.005</v>
      </c>
      <c r="K103" s="12">
        <v>0.6</v>
      </c>
      <c r="L103" s="12">
        <v>9.1300000000000008</v>
      </c>
      <c r="M103" s="12">
        <v>13.91</v>
      </c>
      <c r="N103" s="12">
        <v>14.25</v>
      </c>
      <c r="O103" s="12">
        <v>-7.0000000000000007E-2</v>
      </c>
      <c r="P103" s="12">
        <v>-0.83</v>
      </c>
      <c r="Q103" s="12">
        <v>2.0099999999999998</v>
      </c>
      <c r="R103" s="12">
        <v>1.97</v>
      </c>
      <c r="S103" s="12">
        <v>8.94</v>
      </c>
      <c r="T103" s="12">
        <v>1.77</v>
      </c>
      <c r="U103" s="12">
        <v>0.5</v>
      </c>
      <c r="V103" s="12">
        <v>0.3</v>
      </c>
      <c r="W103" s="12">
        <v>0.28999999999999998</v>
      </c>
      <c r="X103" s="12">
        <v>0.04</v>
      </c>
      <c r="Y103" s="12">
        <v>0.38</v>
      </c>
      <c r="Z103" s="12">
        <v>0.37</v>
      </c>
      <c r="AA103" s="12">
        <v>0.03</v>
      </c>
      <c r="AB103" s="12">
        <v>-0.01</v>
      </c>
      <c r="AC103" s="12">
        <v>-0.3</v>
      </c>
      <c r="AD103" s="12">
        <v>-0.6</v>
      </c>
      <c r="AE103" s="12">
        <v>3.59</v>
      </c>
      <c r="AF103" s="12">
        <v>0.11</v>
      </c>
      <c r="AG103" s="12">
        <v>1</v>
      </c>
      <c r="AH103" s="12">
        <v>2</v>
      </c>
      <c r="AI103" s="12">
        <v>2</v>
      </c>
      <c r="AJ103" s="12">
        <v>2</v>
      </c>
      <c r="AK103" s="12">
        <v>5</v>
      </c>
    </row>
    <row r="104" spans="2:37" ht="21" x14ac:dyDescent="0.35">
      <c r="B104" s="13">
        <v>87</v>
      </c>
      <c r="C104" s="9">
        <v>230400</v>
      </c>
      <c r="D104" s="21" t="s">
        <v>185</v>
      </c>
      <c r="E104" s="12" t="s">
        <v>42</v>
      </c>
      <c r="F104" s="12" t="s">
        <v>186</v>
      </c>
      <c r="G104" s="12">
        <v>1</v>
      </c>
      <c r="H104" s="12">
        <v>1</v>
      </c>
      <c r="I104" s="12">
        <v>164.84</v>
      </c>
      <c r="J104" s="18">
        <v>151.76500000000001</v>
      </c>
      <c r="K104" s="12">
        <v>0.57999999999999996</v>
      </c>
      <c r="L104" s="12">
        <v>9.68</v>
      </c>
      <c r="M104" s="12">
        <v>15.29</v>
      </c>
      <c r="N104" s="12">
        <v>15.31</v>
      </c>
      <c r="O104" s="12">
        <v>0.32</v>
      </c>
      <c r="P104" s="12">
        <v>-0.01</v>
      </c>
      <c r="Q104" s="12">
        <v>2.83</v>
      </c>
      <c r="R104" s="12">
        <v>2.77</v>
      </c>
      <c r="S104" s="12">
        <v>-7.66</v>
      </c>
      <c r="T104" s="12">
        <v>1.47</v>
      </c>
      <c r="U104" s="12">
        <v>0.37</v>
      </c>
      <c r="V104" s="12">
        <v>0.22</v>
      </c>
      <c r="W104" s="12">
        <v>0.25</v>
      </c>
      <c r="X104" s="12">
        <v>0.04</v>
      </c>
      <c r="Y104" s="12">
        <v>0.19</v>
      </c>
      <c r="Z104" s="12">
        <v>0.18</v>
      </c>
      <c r="AA104" s="12">
        <v>0.02</v>
      </c>
      <c r="AB104" s="12">
        <v>0.01</v>
      </c>
      <c r="AC104" s="12">
        <v>0.03</v>
      </c>
      <c r="AD104" s="12">
        <v>-0.66</v>
      </c>
      <c r="AE104" s="12">
        <v>2.86</v>
      </c>
      <c r="AF104" s="12">
        <v>0.19</v>
      </c>
      <c r="AG104" s="12">
        <v>2</v>
      </c>
      <c r="AH104" s="12">
        <v>3</v>
      </c>
      <c r="AI104" s="12">
        <v>2</v>
      </c>
      <c r="AJ104" s="12">
        <v>3</v>
      </c>
      <c r="AK104" s="12">
        <v>4</v>
      </c>
    </row>
    <row r="105" spans="2:37" ht="21" x14ac:dyDescent="0.35">
      <c r="B105" s="13">
        <v>88</v>
      </c>
      <c r="C105" s="9">
        <v>230417</v>
      </c>
      <c r="D105" s="21" t="s">
        <v>187</v>
      </c>
      <c r="E105" s="12" t="s">
        <v>58</v>
      </c>
      <c r="F105" s="12" t="s">
        <v>188</v>
      </c>
      <c r="G105" s="12">
        <v>2</v>
      </c>
      <c r="H105" s="12">
        <v>2</v>
      </c>
      <c r="I105" s="12">
        <v>162.79</v>
      </c>
      <c r="J105" s="18">
        <v>149.745</v>
      </c>
      <c r="K105" s="12">
        <v>0.5</v>
      </c>
      <c r="L105" s="12">
        <v>8.84</v>
      </c>
      <c r="M105" s="12">
        <v>14.55</v>
      </c>
      <c r="N105" s="12">
        <v>13.09</v>
      </c>
      <c r="O105" s="12">
        <v>-0.18</v>
      </c>
      <c r="P105" s="12">
        <v>-0.79</v>
      </c>
      <c r="Q105" s="12">
        <v>1.65</v>
      </c>
      <c r="R105" s="12">
        <v>1.69</v>
      </c>
      <c r="S105" s="12">
        <v>-5.61</v>
      </c>
      <c r="T105" s="12">
        <v>0.62</v>
      </c>
      <c r="U105" s="12">
        <v>0.52</v>
      </c>
      <c r="V105" s="12">
        <v>0.28999999999999998</v>
      </c>
      <c r="W105" s="12">
        <v>0.3</v>
      </c>
      <c r="X105" s="12">
        <v>0.04</v>
      </c>
      <c r="Y105" s="12">
        <v>0.35</v>
      </c>
      <c r="Z105" s="12">
        <v>0.34</v>
      </c>
      <c r="AA105" s="12">
        <v>0.04</v>
      </c>
      <c r="AB105" s="12">
        <v>-0.01</v>
      </c>
      <c r="AC105" s="12">
        <v>-1.29</v>
      </c>
      <c r="AD105" s="12">
        <v>-0.67</v>
      </c>
      <c r="AE105" s="12">
        <v>3.08</v>
      </c>
      <c r="AF105" s="12">
        <v>0.14000000000000001</v>
      </c>
      <c r="AG105" s="12">
        <v>2</v>
      </c>
      <c r="AH105" s="12">
        <v>2</v>
      </c>
      <c r="AI105" s="12">
        <v>1</v>
      </c>
      <c r="AJ105" s="12">
        <v>2</v>
      </c>
      <c r="AK105" s="12">
        <v>5</v>
      </c>
    </row>
    <row r="106" spans="2:37" ht="21" x14ac:dyDescent="0.35">
      <c r="B106" s="13">
        <v>89</v>
      </c>
      <c r="C106" s="9">
        <v>230418</v>
      </c>
      <c r="D106" s="21" t="s">
        <v>189</v>
      </c>
      <c r="E106" s="12" t="s">
        <v>91</v>
      </c>
      <c r="F106" s="12" t="s">
        <v>190</v>
      </c>
      <c r="G106" s="12">
        <v>2</v>
      </c>
      <c r="H106" s="12">
        <v>2</v>
      </c>
      <c r="I106" s="12">
        <v>160.37</v>
      </c>
      <c r="J106" s="18">
        <v>184.32499999999999</v>
      </c>
      <c r="K106" s="12">
        <v>0.47</v>
      </c>
      <c r="L106" s="12">
        <v>8.2899999999999991</v>
      </c>
      <c r="M106" s="12">
        <v>14.11</v>
      </c>
      <c r="N106" s="12">
        <v>15.17</v>
      </c>
      <c r="O106" s="12">
        <v>0.7</v>
      </c>
      <c r="P106" s="12">
        <v>0.11</v>
      </c>
      <c r="Q106" s="12">
        <v>2.08</v>
      </c>
      <c r="R106" s="12">
        <v>1.87</v>
      </c>
      <c r="S106" s="12">
        <v>9.1</v>
      </c>
      <c r="T106" s="12">
        <v>2.4700000000000002</v>
      </c>
      <c r="U106" s="12">
        <v>0.51</v>
      </c>
      <c r="V106" s="12">
        <v>0.28999999999999998</v>
      </c>
      <c r="W106" s="12">
        <v>0.3</v>
      </c>
      <c r="X106" s="12">
        <v>0.04</v>
      </c>
      <c r="Y106" s="12">
        <v>0.34</v>
      </c>
      <c r="Z106" s="12">
        <v>0.33</v>
      </c>
      <c r="AA106" s="12">
        <v>0.04</v>
      </c>
      <c r="AB106" s="12">
        <v>0</v>
      </c>
      <c r="AC106" s="12">
        <v>-0.78</v>
      </c>
      <c r="AD106" s="12">
        <v>-0.38</v>
      </c>
      <c r="AE106" s="12">
        <v>2.0099999999999998</v>
      </c>
      <c r="AF106" s="12">
        <v>0.18</v>
      </c>
      <c r="AG106" s="12">
        <v>1</v>
      </c>
      <c r="AH106" s="12">
        <v>2</v>
      </c>
      <c r="AI106" s="12">
        <v>2</v>
      </c>
      <c r="AJ106" s="12">
        <v>2</v>
      </c>
      <c r="AK106" s="12">
        <v>5</v>
      </c>
    </row>
    <row r="107" spans="2:37" ht="21" x14ac:dyDescent="0.35">
      <c r="B107" s="13">
        <v>90</v>
      </c>
      <c r="C107" s="9">
        <v>230428</v>
      </c>
      <c r="D107" s="21" t="s">
        <v>153</v>
      </c>
      <c r="E107" s="12" t="s">
        <v>48</v>
      </c>
      <c r="F107" s="12" t="s">
        <v>154</v>
      </c>
      <c r="G107" s="12">
        <v>2</v>
      </c>
      <c r="H107" s="12">
        <v>2</v>
      </c>
      <c r="I107" s="12">
        <v>159.63999999999999</v>
      </c>
      <c r="J107" s="18">
        <v>120.05500000000001</v>
      </c>
      <c r="K107" s="12">
        <v>0.43</v>
      </c>
      <c r="L107" s="12">
        <v>8.84</v>
      </c>
      <c r="M107" s="12">
        <v>12.85</v>
      </c>
      <c r="N107" s="12">
        <v>11.69</v>
      </c>
      <c r="O107" s="12">
        <v>-1.28</v>
      </c>
      <c r="P107" s="12">
        <v>-2.2000000000000002</v>
      </c>
      <c r="Q107" s="12">
        <v>2.4500000000000002</v>
      </c>
      <c r="R107" s="12">
        <v>2.2400000000000002</v>
      </c>
      <c r="S107" s="12">
        <v>-2.13</v>
      </c>
      <c r="T107" s="12">
        <v>0.15</v>
      </c>
      <c r="U107" s="12">
        <v>0.28000000000000003</v>
      </c>
      <c r="V107" s="12">
        <v>0.21</v>
      </c>
      <c r="W107" s="12">
        <v>0.17</v>
      </c>
      <c r="X107" s="12">
        <v>0.03</v>
      </c>
      <c r="Y107" s="12">
        <v>0.2</v>
      </c>
      <c r="Z107" s="12">
        <v>0.19</v>
      </c>
      <c r="AA107" s="12">
        <v>0.02</v>
      </c>
      <c r="AB107" s="12">
        <v>0.01</v>
      </c>
      <c r="AC107" s="12">
        <v>0.42</v>
      </c>
      <c r="AD107" s="12">
        <v>-0.88</v>
      </c>
      <c r="AE107" s="12">
        <v>4.5199999999999996</v>
      </c>
      <c r="AF107" s="12">
        <v>0.05</v>
      </c>
      <c r="AG107" s="12">
        <v>1</v>
      </c>
      <c r="AH107" s="12">
        <v>2</v>
      </c>
      <c r="AI107" s="12">
        <v>2</v>
      </c>
      <c r="AJ107" s="12">
        <v>2</v>
      </c>
      <c r="AK107" s="12">
        <v>5</v>
      </c>
    </row>
    <row r="108" spans="2:37" ht="21" x14ac:dyDescent="0.35">
      <c r="B108" s="13">
        <v>91</v>
      </c>
      <c r="C108" s="9">
        <v>230429</v>
      </c>
      <c r="D108" s="21" t="s">
        <v>155</v>
      </c>
      <c r="E108" s="12" t="s">
        <v>48</v>
      </c>
      <c r="F108" s="12" t="s">
        <v>154</v>
      </c>
      <c r="G108" s="12">
        <v>2</v>
      </c>
      <c r="H108" s="12">
        <v>2</v>
      </c>
      <c r="I108" s="12">
        <v>161.59</v>
      </c>
      <c r="J108" s="18">
        <v>125.87000000000002</v>
      </c>
      <c r="K108" s="12">
        <v>0.3</v>
      </c>
      <c r="L108" s="12">
        <v>8.4499999999999993</v>
      </c>
      <c r="M108" s="12">
        <v>12.72</v>
      </c>
      <c r="N108" s="12">
        <v>11.46</v>
      </c>
      <c r="O108" s="12">
        <v>-0.87</v>
      </c>
      <c r="P108" s="12">
        <v>-1.66</v>
      </c>
      <c r="Q108" s="12">
        <v>3.04</v>
      </c>
      <c r="R108" s="12">
        <v>2.7</v>
      </c>
      <c r="S108" s="12">
        <v>-3.85</v>
      </c>
      <c r="T108" s="12">
        <v>0.17</v>
      </c>
      <c r="U108" s="12">
        <v>0.28000000000000003</v>
      </c>
      <c r="V108" s="12">
        <v>0.19</v>
      </c>
      <c r="W108" s="12">
        <v>0.18</v>
      </c>
      <c r="X108" s="12">
        <v>0.04</v>
      </c>
      <c r="Y108" s="12">
        <v>0.19</v>
      </c>
      <c r="Z108" s="12">
        <v>0.18</v>
      </c>
      <c r="AA108" s="12">
        <v>0.02</v>
      </c>
      <c r="AB108" s="12">
        <v>0.01</v>
      </c>
      <c r="AC108" s="12">
        <v>0.43</v>
      </c>
      <c r="AD108" s="12">
        <v>-0.86</v>
      </c>
      <c r="AE108" s="12">
        <v>3.94</v>
      </c>
      <c r="AF108" s="12">
        <v>0.09</v>
      </c>
      <c r="AG108" s="12">
        <v>1</v>
      </c>
      <c r="AH108" s="12">
        <v>2</v>
      </c>
      <c r="AI108" s="12">
        <v>1</v>
      </c>
      <c r="AJ108" s="12">
        <v>2</v>
      </c>
      <c r="AK108" s="12">
        <v>4</v>
      </c>
    </row>
    <row r="109" spans="2:37" ht="21" x14ac:dyDescent="0.35">
      <c r="B109" s="13">
        <v>92</v>
      </c>
      <c r="C109" s="9">
        <v>230436</v>
      </c>
      <c r="D109" s="21" t="s">
        <v>156</v>
      </c>
      <c r="E109" s="12" t="s">
        <v>58</v>
      </c>
      <c r="F109" s="12" t="s">
        <v>157</v>
      </c>
      <c r="G109" s="12">
        <v>2</v>
      </c>
      <c r="H109" s="12">
        <v>2</v>
      </c>
      <c r="I109" s="12">
        <v>161.82</v>
      </c>
      <c r="J109" s="18">
        <v>158.755</v>
      </c>
      <c r="K109" s="12">
        <v>0.69</v>
      </c>
      <c r="L109" s="12">
        <v>10.039999999999999</v>
      </c>
      <c r="M109" s="12">
        <v>15.04</v>
      </c>
      <c r="N109" s="12">
        <v>14.27</v>
      </c>
      <c r="O109" s="12">
        <v>-0.82</v>
      </c>
      <c r="P109" s="12">
        <v>-1.36</v>
      </c>
      <c r="Q109" s="12">
        <v>1.51</v>
      </c>
      <c r="R109" s="12">
        <v>1.59</v>
      </c>
      <c r="S109" s="12">
        <v>3.56</v>
      </c>
      <c r="T109" s="12">
        <v>2.91</v>
      </c>
      <c r="U109" s="12">
        <v>0.5</v>
      </c>
      <c r="V109" s="12">
        <v>0.27</v>
      </c>
      <c r="W109" s="12">
        <v>0.3</v>
      </c>
      <c r="X109" s="12">
        <v>0.04</v>
      </c>
      <c r="Y109" s="12">
        <v>0.32</v>
      </c>
      <c r="Z109" s="12">
        <v>0.31</v>
      </c>
      <c r="AA109" s="12">
        <v>0.04</v>
      </c>
      <c r="AB109" s="12">
        <v>-0.01</v>
      </c>
      <c r="AC109" s="12">
        <v>-0.96</v>
      </c>
      <c r="AD109" s="12">
        <v>-0.78</v>
      </c>
      <c r="AE109" s="12">
        <v>3.95</v>
      </c>
      <c r="AF109" s="12">
        <v>0.14000000000000001</v>
      </c>
      <c r="AG109" s="12">
        <v>2</v>
      </c>
      <c r="AH109" s="12">
        <v>2</v>
      </c>
      <c r="AI109" s="12">
        <v>1</v>
      </c>
      <c r="AJ109" s="12">
        <v>2</v>
      </c>
      <c r="AK109" s="12">
        <v>4</v>
      </c>
    </row>
    <row r="110" spans="2:37" ht="21" x14ac:dyDescent="0.35">
      <c r="B110" s="13">
        <v>93</v>
      </c>
      <c r="C110" s="9">
        <v>230451</v>
      </c>
      <c r="D110" s="21" t="s">
        <v>160</v>
      </c>
      <c r="E110" s="12" t="s">
        <v>75</v>
      </c>
      <c r="F110" s="12" t="s">
        <v>161</v>
      </c>
      <c r="G110" s="12">
        <v>2</v>
      </c>
      <c r="H110" s="12">
        <v>2</v>
      </c>
      <c r="I110" s="12">
        <v>160.47</v>
      </c>
      <c r="J110" s="18">
        <v>155.75500000000005</v>
      </c>
      <c r="K110" s="12">
        <v>0.63</v>
      </c>
      <c r="L110" s="12">
        <v>8.85</v>
      </c>
      <c r="M110" s="12">
        <v>13.69</v>
      </c>
      <c r="N110" s="12">
        <v>11.89</v>
      </c>
      <c r="O110" s="12">
        <v>0.64</v>
      </c>
      <c r="P110" s="12">
        <v>0.05</v>
      </c>
      <c r="Q110" s="12">
        <v>1.97</v>
      </c>
      <c r="R110" s="12">
        <v>2.04</v>
      </c>
      <c r="S110" s="12">
        <v>-1.33</v>
      </c>
      <c r="T110" s="12">
        <v>1.58</v>
      </c>
      <c r="U110" s="12">
        <v>0.44</v>
      </c>
      <c r="V110" s="12">
        <v>0.21</v>
      </c>
      <c r="W110" s="12">
        <v>0.28000000000000003</v>
      </c>
      <c r="X110" s="12">
        <v>0.03</v>
      </c>
      <c r="Y110" s="12">
        <v>0.25</v>
      </c>
      <c r="Z110" s="12">
        <v>0.24</v>
      </c>
      <c r="AA110" s="12">
        <v>0.04</v>
      </c>
      <c r="AB110" s="12">
        <v>0</v>
      </c>
      <c r="AC110" s="12">
        <v>-0.19</v>
      </c>
      <c r="AD110" s="12">
        <v>-0.49</v>
      </c>
      <c r="AE110" s="12">
        <v>3.13</v>
      </c>
      <c r="AF110" s="12">
        <v>0.14000000000000001</v>
      </c>
      <c r="AG110" s="12">
        <v>2</v>
      </c>
      <c r="AH110" s="12">
        <v>2</v>
      </c>
      <c r="AI110" s="12">
        <v>2</v>
      </c>
      <c r="AJ110" s="12">
        <v>2</v>
      </c>
      <c r="AK110" s="12">
        <v>3</v>
      </c>
    </row>
    <row r="111" spans="2:37" ht="21" x14ac:dyDescent="0.35">
      <c r="B111" s="13">
        <v>94</v>
      </c>
      <c r="C111" s="9">
        <v>230484</v>
      </c>
      <c r="D111" s="21" t="s">
        <v>111</v>
      </c>
      <c r="E111" s="12" t="s">
        <v>58</v>
      </c>
      <c r="F111" s="12" t="s">
        <v>112</v>
      </c>
      <c r="G111" s="12">
        <v>3</v>
      </c>
      <c r="H111" s="12">
        <v>3</v>
      </c>
      <c r="I111" s="12">
        <v>162.49</v>
      </c>
      <c r="J111" s="18">
        <v>117.83500000000002</v>
      </c>
      <c r="K111" s="12">
        <v>0.65</v>
      </c>
      <c r="L111" s="12">
        <v>9.35</v>
      </c>
      <c r="M111" s="12">
        <v>14.58</v>
      </c>
      <c r="N111" s="12">
        <v>12.69</v>
      </c>
      <c r="O111" s="12">
        <v>-1.73</v>
      </c>
      <c r="P111" s="12">
        <v>-2.61</v>
      </c>
      <c r="Q111" s="12">
        <v>1.04</v>
      </c>
      <c r="R111" s="12">
        <v>1.26</v>
      </c>
      <c r="S111" s="12">
        <v>-7.12</v>
      </c>
      <c r="T111" s="12">
        <v>-0.01</v>
      </c>
      <c r="U111" s="12">
        <v>0.47</v>
      </c>
      <c r="V111" s="12">
        <v>0.28999999999999998</v>
      </c>
      <c r="W111" s="12">
        <v>0.27</v>
      </c>
      <c r="X111" s="12">
        <v>0.04</v>
      </c>
      <c r="Y111" s="12">
        <v>0.37</v>
      </c>
      <c r="Z111" s="12">
        <v>0.38</v>
      </c>
      <c r="AA111" s="12">
        <v>0.03</v>
      </c>
      <c r="AB111" s="12">
        <v>-0.02</v>
      </c>
      <c r="AC111" s="12">
        <v>-0.17</v>
      </c>
      <c r="AD111" s="12">
        <v>-0.91</v>
      </c>
      <c r="AE111" s="12">
        <v>4.8600000000000003</v>
      </c>
      <c r="AF111" s="12">
        <v>0.04</v>
      </c>
      <c r="AG111" s="12">
        <v>2</v>
      </c>
      <c r="AH111" s="12">
        <v>2</v>
      </c>
      <c r="AI111" s="12">
        <v>2</v>
      </c>
      <c r="AJ111" s="12">
        <v>2</v>
      </c>
      <c r="AK111" s="12">
        <v>3</v>
      </c>
    </row>
    <row r="112" spans="2:37" ht="21" x14ac:dyDescent="0.35">
      <c r="B112" s="13">
        <v>95</v>
      </c>
      <c r="C112" s="9">
        <v>230500</v>
      </c>
      <c r="D112" s="21" t="s">
        <v>227</v>
      </c>
      <c r="E112" s="12" t="s">
        <v>55</v>
      </c>
      <c r="F112" s="12" t="s">
        <v>228</v>
      </c>
      <c r="G112" s="12">
        <v>2</v>
      </c>
      <c r="H112" s="12">
        <v>2</v>
      </c>
      <c r="I112" s="12">
        <v>164.5</v>
      </c>
      <c r="J112" s="18">
        <v>154</v>
      </c>
      <c r="K112" s="12">
        <v>0.48</v>
      </c>
      <c r="L112" s="12">
        <v>8.77</v>
      </c>
      <c r="M112" s="12">
        <v>14.14</v>
      </c>
      <c r="N112" s="12">
        <v>13.96</v>
      </c>
      <c r="O112" s="12">
        <v>-0.47</v>
      </c>
      <c r="P112" s="12">
        <v>-1.24</v>
      </c>
      <c r="Q112" s="12">
        <v>2.65</v>
      </c>
      <c r="R112" s="12">
        <v>2.31</v>
      </c>
      <c r="S112" s="12">
        <v>-1.44</v>
      </c>
      <c r="T112" s="12">
        <v>0.77</v>
      </c>
      <c r="U112" s="12">
        <v>0.46</v>
      </c>
      <c r="V112" s="12">
        <v>0.26</v>
      </c>
      <c r="W112" s="12">
        <v>0.26</v>
      </c>
      <c r="X112" s="12">
        <v>0.03</v>
      </c>
      <c r="Y112" s="12">
        <v>0.3</v>
      </c>
      <c r="Z112" s="12">
        <v>0.28999999999999998</v>
      </c>
      <c r="AA112" s="12">
        <v>0.05</v>
      </c>
      <c r="AB112" s="12">
        <v>0</v>
      </c>
      <c r="AC112" s="12">
        <v>-0.31</v>
      </c>
      <c r="AD112" s="12">
        <v>-0.61</v>
      </c>
      <c r="AE112" s="12">
        <v>2.63</v>
      </c>
      <c r="AF112" s="12">
        <v>0.13</v>
      </c>
      <c r="AG112" s="12">
        <v>1</v>
      </c>
      <c r="AH112" s="12">
        <v>2</v>
      </c>
      <c r="AI112" s="12">
        <v>1</v>
      </c>
      <c r="AJ112" s="12">
        <v>3</v>
      </c>
      <c r="AK112" s="12">
        <v>4</v>
      </c>
    </row>
    <row r="113" spans="2:37" ht="21" x14ac:dyDescent="0.35">
      <c r="B113" s="13">
        <v>96</v>
      </c>
      <c r="C113" s="9">
        <v>230511</v>
      </c>
      <c r="D113" s="21" t="s">
        <v>229</v>
      </c>
      <c r="E113" s="12" t="s">
        <v>55</v>
      </c>
      <c r="F113" s="12" t="s">
        <v>230</v>
      </c>
      <c r="G113" s="12">
        <v>2</v>
      </c>
      <c r="H113" s="12">
        <v>2</v>
      </c>
      <c r="I113" s="12">
        <v>161.02000000000001</v>
      </c>
      <c r="J113" s="18">
        <v>162.79500000000002</v>
      </c>
      <c r="K113" s="12">
        <v>0.51</v>
      </c>
      <c r="L113" s="12">
        <v>8.6</v>
      </c>
      <c r="M113" s="12">
        <v>13.79</v>
      </c>
      <c r="N113" s="12">
        <v>14.85</v>
      </c>
      <c r="O113" s="12">
        <v>0.55000000000000004</v>
      </c>
      <c r="P113" s="12">
        <v>0.21</v>
      </c>
      <c r="Q113" s="12">
        <v>2.4700000000000002</v>
      </c>
      <c r="R113" s="12">
        <v>2.2000000000000002</v>
      </c>
      <c r="S113" s="12">
        <v>-0.44</v>
      </c>
      <c r="T113" s="12">
        <v>1.1100000000000001</v>
      </c>
      <c r="U113" s="12">
        <v>0.47</v>
      </c>
      <c r="V113" s="12">
        <v>0.27</v>
      </c>
      <c r="W113" s="12">
        <v>0.27</v>
      </c>
      <c r="X113" s="12">
        <v>0.03</v>
      </c>
      <c r="Y113" s="12">
        <v>0.33</v>
      </c>
      <c r="Z113" s="12">
        <v>0.31</v>
      </c>
      <c r="AA113" s="12">
        <v>0.04</v>
      </c>
      <c r="AB113" s="12">
        <v>0</v>
      </c>
      <c r="AC113" s="12">
        <v>-0.56000000000000005</v>
      </c>
      <c r="AD113" s="12">
        <v>-0.41</v>
      </c>
      <c r="AE113" s="12">
        <v>2.2999999999999998</v>
      </c>
      <c r="AF113" s="12">
        <v>0.14000000000000001</v>
      </c>
      <c r="AG113" s="12">
        <v>1</v>
      </c>
      <c r="AH113" s="12">
        <v>2</v>
      </c>
      <c r="AI113" s="12">
        <v>1</v>
      </c>
      <c r="AJ113" s="12">
        <v>2</v>
      </c>
      <c r="AK113" s="12">
        <v>5</v>
      </c>
    </row>
    <row r="114" spans="2:37" ht="21" x14ac:dyDescent="0.35">
      <c r="B114" s="13">
        <v>97</v>
      </c>
      <c r="C114" s="9">
        <v>230528</v>
      </c>
      <c r="D114" s="21" t="s">
        <v>231</v>
      </c>
      <c r="E114" s="12" t="s">
        <v>55</v>
      </c>
      <c r="F114" s="12" t="s">
        <v>232</v>
      </c>
      <c r="G114" s="12">
        <v>2</v>
      </c>
      <c r="H114" s="12">
        <v>2</v>
      </c>
      <c r="I114" s="12">
        <v>161.22999999999999</v>
      </c>
      <c r="J114" s="18">
        <v>147.98499999999999</v>
      </c>
      <c r="K114" s="12">
        <v>0.31</v>
      </c>
      <c r="L114" s="12">
        <v>6.86</v>
      </c>
      <c r="M114" s="12">
        <v>11.41</v>
      </c>
      <c r="N114" s="12">
        <v>11.17</v>
      </c>
      <c r="O114" s="12">
        <v>7.0000000000000007E-2</v>
      </c>
      <c r="P114" s="12">
        <v>-0.65</v>
      </c>
      <c r="Q114" s="12">
        <v>2.82</v>
      </c>
      <c r="R114" s="12">
        <v>2.48</v>
      </c>
      <c r="S114" s="12">
        <v>-3.7</v>
      </c>
      <c r="T114" s="12">
        <v>-0.16</v>
      </c>
      <c r="U114" s="12">
        <v>0.51</v>
      </c>
      <c r="V114" s="12">
        <v>0.28000000000000003</v>
      </c>
      <c r="W114" s="12">
        <v>0.28999999999999998</v>
      </c>
      <c r="X114" s="12">
        <v>0.03</v>
      </c>
      <c r="Y114" s="12">
        <v>0.35</v>
      </c>
      <c r="Z114" s="12">
        <v>0.32</v>
      </c>
      <c r="AA114" s="12">
        <v>0.05</v>
      </c>
      <c r="AB114" s="12">
        <v>0</v>
      </c>
      <c r="AC114" s="12">
        <v>-0.65</v>
      </c>
      <c r="AD114" s="12">
        <v>-0.54</v>
      </c>
      <c r="AE114" s="12">
        <v>1.8</v>
      </c>
      <c r="AF114" s="12">
        <v>0.1</v>
      </c>
      <c r="AG114" s="12">
        <v>1</v>
      </c>
      <c r="AH114" s="12">
        <v>2</v>
      </c>
      <c r="AI114" s="12">
        <v>2</v>
      </c>
      <c r="AJ114" s="12">
        <v>2</v>
      </c>
      <c r="AK114" s="12">
        <v>3</v>
      </c>
    </row>
    <row r="115" spans="2:37" ht="21" x14ac:dyDescent="0.35">
      <c r="B115" s="13">
        <v>98</v>
      </c>
      <c r="C115" s="9">
        <v>230549</v>
      </c>
      <c r="D115" s="21" t="s">
        <v>191</v>
      </c>
      <c r="E115" s="12" t="s">
        <v>75</v>
      </c>
      <c r="F115" s="12" t="s">
        <v>192</v>
      </c>
      <c r="G115" s="12">
        <v>2</v>
      </c>
      <c r="H115" s="12">
        <v>2</v>
      </c>
      <c r="I115" s="12">
        <v>160.93</v>
      </c>
      <c r="J115" s="18">
        <v>153.89499999999998</v>
      </c>
      <c r="K115" s="12">
        <v>0.55000000000000004</v>
      </c>
      <c r="L115" s="12">
        <v>9.98</v>
      </c>
      <c r="M115" s="12">
        <v>14.78</v>
      </c>
      <c r="N115" s="12">
        <v>14.49</v>
      </c>
      <c r="O115" s="12">
        <v>-0.23</v>
      </c>
      <c r="P115" s="12">
        <v>-0.89</v>
      </c>
      <c r="Q115" s="12">
        <v>2.04</v>
      </c>
      <c r="R115" s="12">
        <v>2.02</v>
      </c>
      <c r="S115" s="12">
        <v>0.33</v>
      </c>
      <c r="T115" s="12">
        <v>1.52</v>
      </c>
      <c r="U115" s="12">
        <v>0.45</v>
      </c>
      <c r="V115" s="12">
        <v>0.21</v>
      </c>
      <c r="W115" s="12">
        <v>0.28000000000000003</v>
      </c>
      <c r="X115" s="12">
        <v>0.03</v>
      </c>
      <c r="Y115" s="12">
        <v>0.22</v>
      </c>
      <c r="Z115" s="12">
        <v>0.21</v>
      </c>
      <c r="AA115" s="12">
        <v>0.05</v>
      </c>
      <c r="AB115" s="12">
        <v>0</v>
      </c>
      <c r="AC115" s="12">
        <v>0.02</v>
      </c>
      <c r="AD115" s="12">
        <v>-0.7</v>
      </c>
      <c r="AE115" s="12">
        <v>4.28</v>
      </c>
      <c r="AF115" s="12">
        <v>0.15</v>
      </c>
      <c r="AG115" s="12">
        <v>2</v>
      </c>
      <c r="AH115" s="12">
        <v>2</v>
      </c>
      <c r="AI115" s="12">
        <v>2</v>
      </c>
      <c r="AJ115" s="12">
        <v>3</v>
      </c>
      <c r="AK115" s="12">
        <v>2</v>
      </c>
    </row>
    <row r="116" spans="2:37" ht="21" x14ac:dyDescent="0.35">
      <c r="B116" s="13">
        <v>99</v>
      </c>
      <c r="C116" s="29" t="s">
        <v>350</v>
      </c>
      <c r="D116" s="21"/>
      <c r="E116" s="12"/>
      <c r="F116" s="12"/>
      <c r="G116" s="12"/>
      <c r="H116" s="12"/>
      <c r="I116" s="12"/>
      <c r="J116" s="18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2:37" ht="21" x14ac:dyDescent="0.35">
      <c r="B117" s="13">
        <v>100</v>
      </c>
      <c r="C117" s="9">
        <v>230575</v>
      </c>
      <c r="D117" s="21" t="s">
        <v>195</v>
      </c>
      <c r="E117" s="12" t="s">
        <v>55</v>
      </c>
      <c r="F117" s="12" t="s">
        <v>196</v>
      </c>
      <c r="G117" s="12">
        <v>2</v>
      </c>
      <c r="H117" s="12">
        <v>2</v>
      </c>
      <c r="I117" s="12">
        <v>164.44</v>
      </c>
      <c r="J117" s="18">
        <v>178.35499999999996</v>
      </c>
      <c r="K117" s="12">
        <v>0.41</v>
      </c>
      <c r="L117" s="12">
        <v>8.18</v>
      </c>
      <c r="M117" s="12">
        <v>14.11</v>
      </c>
      <c r="N117" s="12">
        <v>15.33</v>
      </c>
      <c r="O117" s="12">
        <v>0.83</v>
      </c>
      <c r="P117" s="12">
        <v>0.64</v>
      </c>
      <c r="Q117" s="12">
        <v>3.68</v>
      </c>
      <c r="R117" s="12">
        <v>3.18</v>
      </c>
      <c r="S117" s="12">
        <v>2</v>
      </c>
      <c r="T117" s="12">
        <v>2.73</v>
      </c>
      <c r="U117" s="12">
        <v>0.44</v>
      </c>
      <c r="V117" s="12">
        <v>0.22</v>
      </c>
      <c r="W117" s="12">
        <v>0.27</v>
      </c>
      <c r="X117" s="12">
        <v>0.04</v>
      </c>
      <c r="Y117" s="12">
        <v>0.26</v>
      </c>
      <c r="Z117" s="12">
        <v>0.22</v>
      </c>
      <c r="AA117" s="12">
        <v>0.05</v>
      </c>
      <c r="AB117" s="12">
        <v>0</v>
      </c>
      <c r="AC117" s="12">
        <v>-0.52</v>
      </c>
      <c r="AD117" s="12">
        <v>-0.45</v>
      </c>
      <c r="AE117" s="12">
        <v>0.93</v>
      </c>
      <c r="AF117" s="12">
        <v>0.22</v>
      </c>
      <c r="AG117" s="12">
        <v>1</v>
      </c>
      <c r="AH117" s="12">
        <v>1</v>
      </c>
      <c r="AI117" s="12">
        <v>1</v>
      </c>
      <c r="AJ117" s="12">
        <v>2</v>
      </c>
      <c r="AK117" s="12">
        <v>2</v>
      </c>
    </row>
    <row r="118" spans="2:37" ht="21" x14ac:dyDescent="0.35">
      <c r="B118" s="13">
        <v>101</v>
      </c>
      <c r="C118" s="9">
        <v>230578</v>
      </c>
      <c r="D118" s="21" t="s">
        <v>197</v>
      </c>
      <c r="E118" s="12" t="s">
        <v>45</v>
      </c>
      <c r="F118" s="12" t="s">
        <v>198</v>
      </c>
      <c r="G118" s="12">
        <v>2</v>
      </c>
      <c r="H118" s="12">
        <v>2</v>
      </c>
      <c r="I118" s="12">
        <v>160.80000000000001</v>
      </c>
      <c r="J118" s="18">
        <v>161.51</v>
      </c>
      <c r="K118" s="12">
        <v>0.19</v>
      </c>
      <c r="L118" s="12">
        <v>7.89</v>
      </c>
      <c r="M118" s="12">
        <v>13.3</v>
      </c>
      <c r="N118" s="12">
        <v>13.06</v>
      </c>
      <c r="O118" s="12">
        <v>0.3</v>
      </c>
      <c r="P118" s="12">
        <v>-0.77</v>
      </c>
      <c r="Q118" s="12">
        <v>2.11</v>
      </c>
      <c r="R118" s="12">
        <v>1.79</v>
      </c>
      <c r="S118" s="12">
        <v>4.1900000000000004</v>
      </c>
      <c r="T118" s="12">
        <v>1.1100000000000001</v>
      </c>
      <c r="U118" s="12">
        <v>0.46</v>
      </c>
      <c r="V118" s="12">
        <v>0.25</v>
      </c>
      <c r="W118" s="12">
        <v>0.3</v>
      </c>
      <c r="X118" s="12">
        <v>0.04</v>
      </c>
      <c r="Y118" s="12">
        <v>0.25</v>
      </c>
      <c r="Z118" s="12">
        <v>0.23</v>
      </c>
      <c r="AA118" s="12">
        <v>0.04</v>
      </c>
      <c r="AB118" s="12">
        <v>0.02</v>
      </c>
      <c r="AC118" s="12">
        <v>0.44</v>
      </c>
      <c r="AD118" s="12">
        <v>-0.47</v>
      </c>
      <c r="AE118" s="12">
        <v>3.72</v>
      </c>
      <c r="AF118" s="12">
        <v>0.1</v>
      </c>
      <c r="AG118" s="12">
        <v>1</v>
      </c>
      <c r="AH118" s="12">
        <v>2</v>
      </c>
      <c r="AI118" s="12">
        <v>1</v>
      </c>
      <c r="AJ118" s="12">
        <v>2</v>
      </c>
      <c r="AK118" s="12">
        <v>5</v>
      </c>
    </row>
    <row r="119" spans="2:37" ht="21" x14ac:dyDescent="0.35">
      <c r="B119" s="13">
        <v>102</v>
      </c>
      <c r="C119" s="9">
        <v>230579</v>
      </c>
      <c r="D119" s="21" t="s">
        <v>162</v>
      </c>
      <c r="E119" s="12" t="s">
        <v>58</v>
      </c>
      <c r="F119" s="12" t="s">
        <v>163</v>
      </c>
      <c r="G119" s="12">
        <v>2</v>
      </c>
      <c r="H119" s="12">
        <v>2</v>
      </c>
      <c r="I119" s="12">
        <v>160.36000000000001</v>
      </c>
      <c r="J119" s="18">
        <v>139.155</v>
      </c>
      <c r="K119" s="12">
        <v>0.44</v>
      </c>
      <c r="L119" s="12">
        <v>8.2799999999999994</v>
      </c>
      <c r="M119" s="12">
        <v>12.81</v>
      </c>
      <c r="N119" s="12">
        <v>12.09</v>
      </c>
      <c r="O119" s="12">
        <v>-0.24</v>
      </c>
      <c r="P119" s="12">
        <v>-0.36</v>
      </c>
      <c r="Q119" s="12">
        <v>2.62</v>
      </c>
      <c r="R119" s="12">
        <v>2.52</v>
      </c>
      <c r="S119" s="12">
        <v>-8.66</v>
      </c>
      <c r="T119" s="12">
        <v>-0.23</v>
      </c>
      <c r="U119" s="12">
        <v>0.46</v>
      </c>
      <c r="V119" s="12">
        <v>0.25</v>
      </c>
      <c r="W119" s="12">
        <v>0.28999999999999998</v>
      </c>
      <c r="X119" s="12">
        <v>0.05</v>
      </c>
      <c r="Y119" s="12">
        <v>0.27</v>
      </c>
      <c r="Z119" s="12">
        <v>0.28000000000000003</v>
      </c>
      <c r="AA119" s="12">
        <v>0.04</v>
      </c>
      <c r="AB119" s="12">
        <v>-0.01</v>
      </c>
      <c r="AC119" s="12">
        <v>-1.3</v>
      </c>
      <c r="AD119" s="12">
        <v>-0.69</v>
      </c>
      <c r="AE119" s="12">
        <v>3.08</v>
      </c>
      <c r="AF119" s="12">
        <v>0.15</v>
      </c>
      <c r="AG119" s="12">
        <v>1</v>
      </c>
      <c r="AH119" s="12">
        <v>2</v>
      </c>
      <c r="AI119" s="12">
        <v>1</v>
      </c>
      <c r="AJ119" s="12">
        <v>2</v>
      </c>
      <c r="AK119" s="12">
        <v>5</v>
      </c>
    </row>
    <row r="120" spans="2:37" ht="21" x14ac:dyDescent="0.35">
      <c r="B120" s="13">
        <v>103</v>
      </c>
      <c r="C120" s="9">
        <v>230583</v>
      </c>
      <c r="D120" s="21" t="s">
        <v>164</v>
      </c>
      <c r="E120" s="12" t="s">
        <v>45</v>
      </c>
      <c r="F120" s="12" t="s">
        <v>165</v>
      </c>
      <c r="G120" s="12">
        <v>2</v>
      </c>
      <c r="H120" s="12">
        <v>2</v>
      </c>
      <c r="I120" s="12">
        <v>160.57</v>
      </c>
      <c r="J120" s="18">
        <v>179.03</v>
      </c>
      <c r="K120" s="12">
        <v>0.47</v>
      </c>
      <c r="L120" s="12">
        <v>10.84</v>
      </c>
      <c r="M120" s="12">
        <v>16.420000000000002</v>
      </c>
      <c r="N120" s="12">
        <v>18.46</v>
      </c>
      <c r="O120" s="12">
        <v>0.52</v>
      </c>
      <c r="P120" s="12">
        <v>-0.25</v>
      </c>
      <c r="Q120" s="12">
        <v>1.4</v>
      </c>
      <c r="R120" s="12">
        <v>1.31</v>
      </c>
      <c r="S120" s="12">
        <v>5.33</v>
      </c>
      <c r="T120" s="12">
        <v>2.06</v>
      </c>
      <c r="U120" s="12">
        <v>0.56000000000000005</v>
      </c>
      <c r="V120" s="12">
        <v>0.25</v>
      </c>
      <c r="W120" s="12">
        <v>0.35</v>
      </c>
      <c r="X120" s="12">
        <v>0.04</v>
      </c>
      <c r="Y120" s="12">
        <v>0.28000000000000003</v>
      </c>
      <c r="Z120" s="12">
        <v>0.24</v>
      </c>
      <c r="AA120" s="12">
        <v>0.06</v>
      </c>
      <c r="AB120" s="12">
        <v>0.01</v>
      </c>
      <c r="AC120" s="12">
        <v>0.13</v>
      </c>
      <c r="AD120" s="12">
        <v>-0.43</v>
      </c>
      <c r="AE120" s="12">
        <v>5.67</v>
      </c>
      <c r="AF120" s="12">
        <v>0.15</v>
      </c>
      <c r="AG120" s="12">
        <v>2</v>
      </c>
      <c r="AH120" s="12">
        <v>2</v>
      </c>
      <c r="AI120" s="12">
        <v>2</v>
      </c>
      <c r="AJ120" s="12">
        <v>2</v>
      </c>
      <c r="AK120" s="12">
        <v>5</v>
      </c>
    </row>
    <row r="121" spans="2:37" ht="21" x14ac:dyDescent="0.35">
      <c r="B121" s="13">
        <v>104</v>
      </c>
      <c r="C121" s="9">
        <v>230591</v>
      </c>
      <c r="D121" s="21" t="s">
        <v>166</v>
      </c>
      <c r="E121" s="12" t="s">
        <v>66</v>
      </c>
      <c r="F121" s="12" t="s">
        <v>167</v>
      </c>
      <c r="G121" s="12">
        <v>2</v>
      </c>
      <c r="H121" s="12">
        <v>2</v>
      </c>
      <c r="I121" s="12">
        <v>162.30000000000001</v>
      </c>
      <c r="J121" s="18">
        <v>131.905</v>
      </c>
      <c r="K121" s="12">
        <v>0.43</v>
      </c>
      <c r="L121" s="12">
        <v>9.6300000000000008</v>
      </c>
      <c r="M121" s="12">
        <v>15.39</v>
      </c>
      <c r="N121" s="12">
        <v>16.13</v>
      </c>
      <c r="O121" s="12">
        <v>-0.62</v>
      </c>
      <c r="P121" s="12">
        <v>-1.1299999999999999</v>
      </c>
      <c r="Q121" s="12">
        <v>2.4300000000000002</v>
      </c>
      <c r="R121" s="12">
        <v>2.2599999999999998</v>
      </c>
      <c r="S121" s="12">
        <v>-7.83</v>
      </c>
      <c r="T121" s="12">
        <v>0.53</v>
      </c>
      <c r="U121" s="12">
        <v>0.39</v>
      </c>
      <c r="V121" s="12">
        <v>0.21</v>
      </c>
      <c r="W121" s="12">
        <v>0.24</v>
      </c>
      <c r="X121" s="12">
        <v>0.04</v>
      </c>
      <c r="Y121" s="12">
        <v>0.23</v>
      </c>
      <c r="Z121" s="12">
        <v>0.2</v>
      </c>
      <c r="AA121" s="12">
        <v>0.04</v>
      </c>
      <c r="AB121" s="12">
        <v>0</v>
      </c>
      <c r="AC121" s="12">
        <v>0.43</v>
      </c>
      <c r="AD121" s="12">
        <v>-0.78</v>
      </c>
      <c r="AE121" s="12">
        <v>4.28</v>
      </c>
      <c r="AF121" s="12">
        <v>0.15</v>
      </c>
      <c r="AG121" s="12">
        <v>1</v>
      </c>
      <c r="AH121" s="12">
        <v>2</v>
      </c>
      <c r="AI121" s="12">
        <v>1</v>
      </c>
      <c r="AJ121" s="12">
        <v>3</v>
      </c>
      <c r="AK121" s="12">
        <v>5</v>
      </c>
    </row>
    <row r="122" spans="2:37" ht="21" x14ac:dyDescent="0.35">
      <c r="B122" s="13">
        <v>105</v>
      </c>
      <c r="C122" s="9">
        <v>230602</v>
      </c>
      <c r="D122" s="21" t="s">
        <v>331</v>
      </c>
      <c r="E122" s="12" t="s">
        <v>42</v>
      </c>
      <c r="F122" s="12" t="s">
        <v>332</v>
      </c>
      <c r="G122" s="12">
        <v>3</v>
      </c>
      <c r="H122" s="12">
        <v>3</v>
      </c>
      <c r="I122" s="12">
        <v>157.81</v>
      </c>
      <c r="J122" s="18">
        <v>133.54999999999998</v>
      </c>
      <c r="K122" s="12">
        <v>0.48</v>
      </c>
      <c r="L122" s="12">
        <v>10.199999999999999</v>
      </c>
      <c r="M122" s="12">
        <v>14.57</v>
      </c>
      <c r="N122" s="12">
        <v>15.3</v>
      </c>
      <c r="O122" s="12">
        <v>-0.48</v>
      </c>
      <c r="P122" s="12">
        <v>-0.77</v>
      </c>
      <c r="Q122" s="12">
        <v>2.17</v>
      </c>
      <c r="R122" s="12">
        <v>2.16</v>
      </c>
      <c r="S122" s="12">
        <v>-5.24</v>
      </c>
      <c r="T122" s="12">
        <v>2.0099999999999998</v>
      </c>
      <c r="U122" s="12">
        <v>0.38</v>
      </c>
      <c r="V122" s="12">
        <v>0.18</v>
      </c>
      <c r="W122" s="12">
        <v>0.25</v>
      </c>
      <c r="X122" s="12">
        <v>0.03</v>
      </c>
      <c r="Y122" s="12">
        <v>0.19</v>
      </c>
      <c r="Z122" s="12">
        <v>0.17</v>
      </c>
      <c r="AA122" s="12">
        <v>0.04</v>
      </c>
      <c r="AB122" s="12">
        <v>0.01</v>
      </c>
      <c r="AC122" s="12">
        <v>0.37</v>
      </c>
      <c r="AD122" s="12">
        <v>-0.67</v>
      </c>
      <c r="AE122" s="12">
        <v>4.46</v>
      </c>
      <c r="AF122" s="12">
        <v>0.17</v>
      </c>
      <c r="AG122" s="12">
        <v>2</v>
      </c>
      <c r="AH122" s="12">
        <v>2</v>
      </c>
      <c r="AI122" s="12">
        <v>1</v>
      </c>
      <c r="AJ122" s="12">
        <v>2</v>
      </c>
      <c r="AK122" s="12">
        <v>5</v>
      </c>
    </row>
    <row r="123" spans="2:37" ht="21" x14ac:dyDescent="0.35">
      <c r="B123" s="13">
        <v>106</v>
      </c>
      <c r="C123" s="9">
        <v>230650</v>
      </c>
      <c r="D123" s="21" t="s">
        <v>120</v>
      </c>
      <c r="E123" s="12" t="s">
        <v>42</v>
      </c>
      <c r="F123" s="12" t="s">
        <v>121</v>
      </c>
      <c r="G123" s="12">
        <v>1</v>
      </c>
      <c r="H123" s="12">
        <v>1</v>
      </c>
      <c r="I123" s="12">
        <v>160.74</v>
      </c>
      <c r="J123" s="18">
        <v>175.095</v>
      </c>
      <c r="K123" s="12">
        <v>0.49</v>
      </c>
      <c r="L123" s="12">
        <v>10.57</v>
      </c>
      <c r="M123" s="12">
        <v>15.88</v>
      </c>
      <c r="N123" s="12">
        <v>17.010000000000002</v>
      </c>
      <c r="O123" s="12">
        <v>0.48</v>
      </c>
      <c r="P123" s="12">
        <v>0.17</v>
      </c>
      <c r="Q123" s="12">
        <v>2.65</v>
      </c>
      <c r="R123" s="12">
        <v>2.4700000000000002</v>
      </c>
      <c r="S123" s="12">
        <v>5.82</v>
      </c>
      <c r="T123" s="12">
        <v>3.15</v>
      </c>
      <c r="U123" s="12">
        <v>0.36</v>
      </c>
      <c r="V123" s="12">
        <v>0.18</v>
      </c>
      <c r="W123" s="12">
        <v>0.25</v>
      </c>
      <c r="X123" s="12">
        <v>0.04</v>
      </c>
      <c r="Y123" s="12">
        <v>0.15</v>
      </c>
      <c r="Z123" s="12">
        <v>0.13</v>
      </c>
      <c r="AA123" s="12">
        <v>0.03</v>
      </c>
      <c r="AB123" s="12">
        <v>0.01</v>
      </c>
      <c r="AC123" s="12">
        <v>-0.01</v>
      </c>
      <c r="AD123" s="12">
        <v>-0.55000000000000004</v>
      </c>
      <c r="AE123" s="12">
        <v>4.0199999999999996</v>
      </c>
      <c r="AF123" s="12">
        <v>0.26</v>
      </c>
      <c r="AG123" s="12">
        <v>2</v>
      </c>
      <c r="AH123" s="12">
        <v>2</v>
      </c>
      <c r="AI123" s="12">
        <v>1</v>
      </c>
      <c r="AJ123" s="12">
        <v>2</v>
      </c>
      <c r="AK123" s="12">
        <v>5</v>
      </c>
    </row>
    <row r="124" spans="2:37" ht="21" x14ac:dyDescent="0.35">
      <c r="B124" s="13">
        <v>107</v>
      </c>
      <c r="C124" s="9">
        <v>230667</v>
      </c>
      <c r="D124" s="21" t="s">
        <v>236</v>
      </c>
      <c r="E124" s="12" t="s">
        <v>55</v>
      </c>
      <c r="F124" s="12" t="s">
        <v>237</v>
      </c>
      <c r="G124" s="12">
        <v>2</v>
      </c>
      <c r="H124" s="12">
        <v>2</v>
      </c>
      <c r="I124" s="12">
        <v>162.91999999999999</v>
      </c>
      <c r="J124" s="18">
        <v>147.625</v>
      </c>
      <c r="K124" s="12">
        <v>0.51</v>
      </c>
      <c r="L124" s="12">
        <v>8.41</v>
      </c>
      <c r="M124" s="12">
        <v>14.23</v>
      </c>
      <c r="N124" s="12">
        <v>14.49</v>
      </c>
      <c r="O124" s="12">
        <v>-0.11</v>
      </c>
      <c r="P124" s="12">
        <v>-0.6</v>
      </c>
      <c r="Q124" s="12">
        <v>2.63</v>
      </c>
      <c r="R124" s="12">
        <v>2.38</v>
      </c>
      <c r="S124" s="12">
        <v>-8.4700000000000006</v>
      </c>
      <c r="T124" s="12">
        <v>-0.79</v>
      </c>
      <c r="U124" s="12">
        <v>0.48</v>
      </c>
      <c r="V124" s="12">
        <v>0.25</v>
      </c>
      <c r="W124" s="12">
        <v>0.27</v>
      </c>
      <c r="X124" s="12">
        <v>0.03</v>
      </c>
      <c r="Y124" s="12">
        <v>0.28999999999999998</v>
      </c>
      <c r="Z124" s="12">
        <v>0.26</v>
      </c>
      <c r="AA124" s="12">
        <v>7.0000000000000007E-2</v>
      </c>
      <c r="AB124" s="12">
        <v>0.01</v>
      </c>
      <c r="AC124" s="12">
        <v>-0.62</v>
      </c>
      <c r="AD124" s="12">
        <v>-0.53</v>
      </c>
      <c r="AE124" s="12">
        <v>1.98</v>
      </c>
      <c r="AF124" s="12">
        <v>0.15</v>
      </c>
      <c r="AG124" s="12">
        <v>2</v>
      </c>
      <c r="AH124" s="12">
        <v>2</v>
      </c>
      <c r="AI124" s="12">
        <v>2</v>
      </c>
      <c r="AJ124" s="12">
        <v>2</v>
      </c>
      <c r="AK124" s="12">
        <v>4</v>
      </c>
    </row>
    <row r="125" spans="2:37" ht="21" x14ac:dyDescent="0.35">
      <c r="B125" s="13">
        <v>108</v>
      </c>
      <c r="C125" s="9">
        <v>230673</v>
      </c>
      <c r="D125" s="21" t="s">
        <v>238</v>
      </c>
      <c r="E125" s="12" t="s">
        <v>66</v>
      </c>
      <c r="F125" s="12" t="s">
        <v>239</v>
      </c>
      <c r="G125" s="12">
        <v>2</v>
      </c>
      <c r="H125" s="12">
        <v>2</v>
      </c>
      <c r="I125" s="12">
        <v>164.27</v>
      </c>
      <c r="J125" s="18">
        <v>148.285</v>
      </c>
      <c r="K125" s="12">
        <v>0.47</v>
      </c>
      <c r="L125" s="12">
        <v>8.92</v>
      </c>
      <c r="M125" s="12">
        <v>14.16</v>
      </c>
      <c r="N125" s="12">
        <v>14.81</v>
      </c>
      <c r="O125" s="12">
        <v>0.27</v>
      </c>
      <c r="P125" s="12">
        <v>0.03</v>
      </c>
      <c r="Q125" s="12">
        <v>3.16</v>
      </c>
      <c r="R125" s="12">
        <v>2.89</v>
      </c>
      <c r="S125" s="12">
        <v>-6.61</v>
      </c>
      <c r="T125" s="12">
        <v>0.97</v>
      </c>
      <c r="U125" s="12">
        <v>0.37</v>
      </c>
      <c r="V125" s="12">
        <v>0.21</v>
      </c>
      <c r="W125" s="12">
        <v>0.24</v>
      </c>
      <c r="X125" s="12">
        <v>0.04</v>
      </c>
      <c r="Y125" s="12">
        <v>0.21</v>
      </c>
      <c r="Z125" s="12">
        <v>0.19</v>
      </c>
      <c r="AA125" s="12">
        <v>0.03</v>
      </c>
      <c r="AB125" s="12">
        <v>0.01</v>
      </c>
      <c r="AC125" s="12">
        <v>0.59</v>
      </c>
      <c r="AD125" s="12">
        <v>-0.59</v>
      </c>
      <c r="AE125" s="12">
        <v>2.85</v>
      </c>
      <c r="AF125" s="12">
        <v>0.2</v>
      </c>
      <c r="AG125" s="12">
        <v>2</v>
      </c>
      <c r="AH125" s="12">
        <v>2</v>
      </c>
      <c r="AI125" s="12">
        <v>1</v>
      </c>
      <c r="AJ125" s="12">
        <v>2</v>
      </c>
      <c r="AK125" s="12">
        <v>5</v>
      </c>
    </row>
    <row r="126" spans="2:37" ht="21" x14ac:dyDescent="0.35">
      <c r="B126" s="13">
        <v>109</v>
      </c>
      <c r="C126" s="9">
        <v>230678</v>
      </c>
      <c r="D126" s="21" t="s">
        <v>335</v>
      </c>
      <c r="E126" s="12" t="s">
        <v>48</v>
      </c>
      <c r="F126" s="12" t="s">
        <v>336</v>
      </c>
      <c r="G126" s="12">
        <v>2</v>
      </c>
      <c r="H126" s="12">
        <v>2</v>
      </c>
      <c r="I126" s="12">
        <v>157.94</v>
      </c>
      <c r="J126" s="18">
        <v>130.875</v>
      </c>
      <c r="K126" s="12">
        <v>0.43</v>
      </c>
      <c r="L126" s="12">
        <v>8.43</v>
      </c>
      <c r="M126" s="12">
        <v>12.78</v>
      </c>
      <c r="N126" s="12">
        <v>11.55</v>
      </c>
      <c r="O126" s="12">
        <v>-0.43</v>
      </c>
      <c r="P126" s="12">
        <v>-1.17</v>
      </c>
      <c r="Q126" s="12">
        <v>3.13</v>
      </c>
      <c r="R126" s="12">
        <v>2.74</v>
      </c>
      <c r="S126" s="12">
        <v>-1.6</v>
      </c>
      <c r="T126" s="12">
        <v>0.26</v>
      </c>
      <c r="U126" s="12">
        <v>0.27</v>
      </c>
      <c r="V126" s="12">
        <v>0.14000000000000001</v>
      </c>
      <c r="W126" s="12">
        <v>0.18</v>
      </c>
      <c r="X126" s="12">
        <v>0.04</v>
      </c>
      <c r="Y126" s="12">
        <v>0.17</v>
      </c>
      <c r="Z126" s="12">
        <v>0.14000000000000001</v>
      </c>
      <c r="AA126" s="12">
        <v>0.02</v>
      </c>
      <c r="AB126" s="12">
        <v>0</v>
      </c>
      <c r="AC126" s="12">
        <v>-0.04</v>
      </c>
      <c r="AD126" s="12">
        <v>-0.72</v>
      </c>
      <c r="AE126" s="12">
        <v>3.22</v>
      </c>
      <c r="AF126" s="12">
        <v>0.12</v>
      </c>
      <c r="AG126" s="12">
        <v>2</v>
      </c>
      <c r="AH126" s="12">
        <v>2</v>
      </c>
      <c r="AI126" s="12">
        <v>2</v>
      </c>
      <c r="AJ126" s="12">
        <v>2</v>
      </c>
      <c r="AK126" s="12">
        <v>5</v>
      </c>
    </row>
    <row r="127" spans="2:37" ht="21" x14ac:dyDescent="0.35">
      <c r="B127" s="13">
        <v>110</v>
      </c>
      <c r="C127" s="9">
        <v>230690</v>
      </c>
      <c r="D127" s="21" t="s">
        <v>242</v>
      </c>
      <c r="E127" s="12" t="s">
        <v>58</v>
      </c>
      <c r="F127" s="12" t="s">
        <v>243</v>
      </c>
      <c r="G127" s="12">
        <v>2</v>
      </c>
      <c r="H127" s="12">
        <v>2</v>
      </c>
      <c r="I127" s="12">
        <v>162.22</v>
      </c>
      <c r="J127" s="18">
        <v>137.26500000000001</v>
      </c>
      <c r="K127" s="12">
        <v>0.33</v>
      </c>
      <c r="L127" s="12">
        <v>7.36</v>
      </c>
      <c r="M127" s="12">
        <v>12.18</v>
      </c>
      <c r="N127" s="12">
        <v>9.9499999999999993</v>
      </c>
      <c r="O127" s="12">
        <v>-0.53</v>
      </c>
      <c r="P127" s="12">
        <v>-0.99</v>
      </c>
      <c r="Q127" s="12">
        <v>2.76</v>
      </c>
      <c r="R127" s="12">
        <v>2.6</v>
      </c>
      <c r="S127" s="12">
        <v>-7.01</v>
      </c>
      <c r="T127" s="12">
        <v>0.38</v>
      </c>
      <c r="U127" s="12">
        <v>0.44</v>
      </c>
      <c r="V127" s="12">
        <v>0.25</v>
      </c>
      <c r="W127" s="12">
        <v>0.28000000000000003</v>
      </c>
      <c r="X127" s="12">
        <v>0.05</v>
      </c>
      <c r="Y127" s="12">
        <v>0.28000000000000003</v>
      </c>
      <c r="Z127" s="12">
        <v>0.28000000000000003</v>
      </c>
      <c r="AA127" s="12">
        <v>0.02</v>
      </c>
      <c r="AB127" s="12">
        <v>0</v>
      </c>
      <c r="AC127" s="12">
        <v>-1.19</v>
      </c>
      <c r="AD127" s="12">
        <v>-0.74</v>
      </c>
      <c r="AE127" s="12">
        <v>2.17</v>
      </c>
      <c r="AF127" s="12">
        <v>0.11</v>
      </c>
      <c r="AG127" s="12">
        <v>3</v>
      </c>
      <c r="AH127" s="12">
        <v>2</v>
      </c>
      <c r="AI127" s="12">
        <v>1</v>
      </c>
      <c r="AJ127" s="12">
        <v>2</v>
      </c>
      <c r="AK127" s="12">
        <v>4</v>
      </c>
    </row>
    <row r="128" spans="2:37" ht="21" x14ac:dyDescent="0.35">
      <c r="B128" s="13">
        <v>111</v>
      </c>
      <c r="C128" s="9">
        <v>230692</v>
      </c>
      <c r="D128" s="21" t="s">
        <v>244</v>
      </c>
      <c r="E128" s="12" t="s">
        <v>45</v>
      </c>
      <c r="F128" s="12" t="s">
        <v>245</v>
      </c>
      <c r="G128" s="12">
        <v>2</v>
      </c>
      <c r="H128" s="12">
        <v>2</v>
      </c>
      <c r="I128" s="12">
        <v>159.93</v>
      </c>
      <c r="J128" s="18">
        <v>156.31500000000003</v>
      </c>
      <c r="K128" s="12">
        <v>0.38</v>
      </c>
      <c r="L128" s="12">
        <v>9.31</v>
      </c>
      <c r="M128" s="12">
        <v>14.57</v>
      </c>
      <c r="N128" s="12">
        <v>15.03</v>
      </c>
      <c r="O128" s="12">
        <v>0.38</v>
      </c>
      <c r="P128" s="12">
        <v>-0.52</v>
      </c>
      <c r="Q128" s="12">
        <v>1.66</v>
      </c>
      <c r="R128" s="12">
        <v>1.52</v>
      </c>
      <c r="S128" s="12">
        <v>2.21</v>
      </c>
      <c r="T128" s="12">
        <v>1.41</v>
      </c>
      <c r="U128" s="12">
        <v>0.48</v>
      </c>
      <c r="V128" s="12">
        <v>0.23</v>
      </c>
      <c r="W128" s="12">
        <v>0.3</v>
      </c>
      <c r="X128" s="12">
        <v>0.03</v>
      </c>
      <c r="Y128" s="12">
        <v>0.26</v>
      </c>
      <c r="Z128" s="12">
        <v>0.22</v>
      </c>
      <c r="AA128" s="12">
        <v>0.05</v>
      </c>
      <c r="AB128" s="12">
        <v>0.01</v>
      </c>
      <c r="AC128" s="12">
        <v>0.76</v>
      </c>
      <c r="AD128" s="12">
        <v>-0.5</v>
      </c>
      <c r="AE128" s="12">
        <v>5.12</v>
      </c>
      <c r="AF128" s="12">
        <v>7.0000000000000007E-2</v>
      </c>
      <c r="AG128" s="12">
        <v>2</v>
      </c>
      <c r="AH128" s="12">
        <v>2</v>
      </c>
      <c r="AI128" s="12">
        <v>2</v>
      </c>
      <c r="AJ128" s="12">
        <v>2</v>
      </c>
      <c r="AK128" s="12">
        <v>5</v>
      </c>
    </row>
    <row r="129" spans="2:37" ht="21" x14ac:dyDescent="0.35">
      <c r="B129" s="13">
        <v>112</v>
      </c>
      <c r="C129" s="9">
        <v>230700</v>
      </c>
      <c r="D129" s="21" t="s">
        <v>199</v>
      </c>
      <c r="E129" s="12" t="s">
        <v>58</v>
      </c>
      <c r="F129" s="12" t="s">
        <v>200</v>
      </c>
      <c r="G129" s="12">
        <v>2</v>
      </c>
      <c r="H129" s="12">
        <v>2</v>
      </c>
      <c r="I129" s="12">
        <v>159.25</v>
      </c>
      <c r="J129" s="18">
        <v>140.22999999999999</v>
      </c>
      <c r="K129" s="12">
        <v>0.57999999999999996</v>
      </c>
      <c r="L129" s="12">
        <v>8.9</v>
      </c>
      <c r="M129" s="12">
        <v>14.17</v>
      </c>
      <c r="N129" s="12">
        <v>13.5</v>
      </c>
      <c r="O129" s="12">
        <v>-0.26</v>
      </c>
      <c r="P129" s="12">
        <v>-0.52</v>
      </c>
      <c r="Q129" s="12">
        <v>1.3</v>
      </c>
      <c r="R129" s="12">
        <v>1.49</v>
      </c>
      <c r="S129" s="12">
        <v>-5.94</v>
      </c>
      <c r="T129" s="12">
        <v>1.17</v>
      </c>
      <c r="U129" s="12">
        <v>0.49</v>
      </c>
      <c r="V129" s="12">
        <v>0.28000000000000003</v>
      </c>
      <c r="W129" s="12">
        <v>0.28999999999999998</v>
      </c>
      <c r="X129" s="12">
        <v>0.04</v>
      </c>
      <c r="Y129" s="12">
        <v>0.33</v>
      </c>
      <c r="Z129" s="12">
        <v>0.3</v>
      </c>
      <c r="AA129" s="12">
        <v>0.04</v>
      </c>
      <c r="AB129" s="12">
        <v>0</v>
      </c>
      <c r="AC129" s="12">
        <v>-0.56000000000000005</v>
      </c>
      <c r="AD129" s="12">
        <v>-0.65</v>
      </c>
      <c r="AE129" s="12">
        <v>3.74</v>
      </c>
      <c r="AF129" s="12">
        <v>0.15</v>
      </c>
      <c r="AG129" s="12">
        <v>1</v>
      </c>
      <c r="AH129" s="12">
        <v>2</v>
      </c>
      <c r="AI129" s="12">
        <v>2</v>
      </c>
      <c r="AJ129" s="12">
        <v>2</v>
      </c>
      <c r="AK129" s="12">
        <v>5</v>
      </c>
    </row>
    <row r="130" spans="2:37" ht="21" x14ac:dyDescent="0.35">
      <c r="B130" s="13">
        <v>113</v>
      </c>
      <c r="C130" s="9">
        <v>230713</v>
      </c>
      <c r="D130" s="21" t="s">
        <v>203</v>
      </c>
      <c r="E130" s="12" t="s">
        <v>66</v>
      </c>
      <c r="F130" s="12" t="s">
        <v>204</v>
      </c>
      <c r="G130" s="12">
        <v>2</v>
      </c>
      <c r="H130" s="12">
        <v>2</v>
      </c>
      <c r="I130" s="12">
        <v>161.44999999999999</v>
      </c>
      <c r="J130" s="18">
        <v>140.29999999999995</v>
      </c>
      <c r="K130" s="12">
        <v>0.6</v>
      </c>
      <c r="L130" s="12">
        <v>10.28</v>
      </c>
      <c r="M130" s="12">
        <v>15.74</v>
      </c>
      <c r="N130" s="12">
        <v>17.46</v>
      </c>
      <c r="O130" s="12">
        <v>-0.59</v>
      </c>
      <c r="P130" s="12">
        <v>-0.92</v>
      </c>
      <c r="Q130" s="12">
        <v>2.81</v>
      </c>
      <c r="R130" s="12">
        <v>2.61</v>
      </c>
      <c r="S130" s="12">
        <v>-3.5</v>
      </c>
      <c r="T130" s="12">
        <v>1.75</v>
      </c>
      <c r="U130" s="12">
        <v>0.38</v>
      </c>
      <c r="V130" s="12">
        <v>0.16</v>
      </c>
      <c r="W130" s="12">
        <v>0.24</v>
      </c>
      <c r="X130" s="12">
        <v>0.04</v>
      </c>
      <c r="Y130" s="12">
        <v>0.2</v>
      </c>
      <c r="Z130" s="12">
        <v>0.18</v>
      </c>
      <c r="AA130" s="12">
        <v>0.03</v>
      </c>
      <c r="AB130" s="12">
        <v>-0.01</v>
      </c>
      <c r="AC130" s="12">
        <v>0.92</v>
      </c>
      <c r="AD130" s="12">
        <v>-0.93</v>
      </c>
      <c r="AE130" s="12">
        <v>3.94</v>
      </c>
      <c r="AF130" s="12">
        <v>0.25</v>
      </c>
      <c r="AG130" s="12">
        <v>1</v>
      </c>
      <c r="AH130" s="12">
        <v>2</v>
      </c>
      <c r="AI130" s="12">
        <v>1</v>
      </c>
      <c r="AJ130" s="12">
        <v>2</v>
      </c>
      <c r="AK130" s="12">
        <v>4</v>
      </c>
    </row>
    <row r="131" spans="2:37" ht="21" x14ac:dyDescent="0.35">
      <c r="B131" s="13">
        <v>114</v>
      </c>
      <c r="C131" s="9">
        <v>230767</v>
      </c>
      <c r="D131" s="21" t="s">
        <v>168</v>
      </c>
      <c r="E131" s="12" t="s">
        <v>55</v>
      </c>
      <c r="F131" s="12" t="s">
        <v>169</v>
      </c>
      <c r="G131" s="12">
        <v>2</v>
      </c>
      <c r="H131" s="12">
        <v>2</v>
      </c>
      <c r="I131" s="12">
        <v>160.32</v>
      </c>
      <c r="J131" s="18">
        <v>154.00500000000005</v>
      </c>
      <c r="K131" s="12">
        <v>0.48</v>
      </c>
      <c r="L131" s="12">
        <v>7.42</v>
      </c>
      <c r="M131" s="12">
        <v>11.88</v>
      </c>
      <c r="N131" s="12">
        <v>11.85</v>
      </c>
      <c r="O131" s="12">
        <v>0.46</v>
      </c>
      <c r="P131" s="12">
        <v>0</v>
      </c>
      <c r="Q131" s="12">
        <v>2.71</v>
      </c>
      <c r="R131" s="12">
        <v>2.4500000000000002</v>
      </c>
      <c r="S131" s="12">
        <v>-3.13</v>
      </c>
      <c r="T131" s="12">
        <v>0.55000000000000004</v>
      </c>
      <c r="U131" s="12">
        <v>0.46</v>
      </c>
      <c r="V131" s="12">
        <v>0.28000000000000003</v>
      </c>
      <c r="W131" s="12">
        <v>0.26</v>
      </c>
      <c r="X131" s="12">
        <v>0.04</v>
      </c>
      <c r="Y131" s="12">
        <v>0.32</v>
      </c>
      <c r="Z131" s="12">
        <v>0.3</v>
      </c>
      <c r="AA131" s="12">
        <v>0.04</v>
      </c>
      <c r="AB131" s="12">
        <v>0</v>
      </c>
      <c r="AC131" s="12">
        <v>-0.76</v>
      </c>
      <c r="AD131" s="12">
        <v>-0.38</v>
      </c>
      <c r="AE131" s="12">
        <v>1.38</v>
      </c>
      <c r="AF131" s="12">
        <v>0.12</v>
      </c>
      <c r="AG131" s="12">
        <v>1</v>
      </c>
      <c r="AH131" s="12">
        <v>2</v>
      </c>
      <c r="AI131" s="12">
        <v>1</v>
      </c>
      <c r="AJ131" s="12">
        <v>3</v>
      </c>
      <c r="AK131" s="12">
        <v>4</v>
      </c>
    </row>
    <row r="132" spans="2:37" ht="21" x14ac:dyDescent="0.35">
      <c r="B132" s="13">
        <v>115</v>
      </c>
      <c r="C132" s="9">
        <v>230782</v>
      </c>
      <c r="D132" s="21" t="s">
        <v>122</v>
      </c>
      <c r="E132" s="12" t="s">
        <v>91</v>
      </c>
      <c r="F132" s="12" t="s">
        <v>123</v>
      </c>
      <c r="G132" s="12">
        <v>2</v>
      </c>
      <c r="H132" s="12">
        <v>2</v>
      </c>
      <c r="I132" s="12">
        <v>160.79</v>
      </c>
      <c r="J132" s="18">
        <v>161.73500000000001</v>
      </c>
      <c r="K132" s="12">
        <v>0.46</v>
      </c>
      <c r="L132" s="12">
        <v>7.92</v>
      </c>
      <c r="M132" s="12">
        <v>13.11</v>
      </c>
      <c r="N132" s="12">
        <v>13.69</v>
      </c>
      <c r="O132" s="12">
        <v>0.36</v>
      </c>
      <c r="P132" s="12">
        <v>-0.26</v>
      </c>
      <c r="Q132" s="12">
        <v>2.04</v>
      </c>
      <c r="R132" s="12">
        <v>1.94</v>
      </c>
      <c r="S132" s="12">
        <v>-1.18</v>
      </c>
      <c r="T132" s="12">
        <v>-0.37</v>
      </c>
      <c r="U132" s="12">
        <v>0.55000000000000004</v>
      </c>
      <c r="V132" s="12">
        <v>0.3</v>
      </c>
      <c r="W132" s="12">
        <v>0.31</v>
      </c>
      <c r="X132" s="12">
        <v>0.04</v>
      </c>
      <c r="Y132" s="12">
        <v>0.37</v>
      </c>
      <c r="Z132" s="12">
        <v>0.36</v>
      </c>
      <c r="AA132" s="12">
        <v>0.05</v>
      </c>
      <c r="AB132" s="12">
        <v>0</v>
      </c>
      <c r="AC132" s="12">
        <v>-0.37</v>
      </c>
      <c r="AD132" s="12">
        <v>-0.47</v>
      </c>
      <c r="AE132" s="12">
        <v>2.56</v>
      </c>
      <c r="AF132" s="12">
        <v>0.15</v>
      </c>
      <c r="AG132" s="12">
        <v>1</v>
      </c>
      <c r="AH132" s="12">
        <v>3</v>
      </c>
      <c r="AI132" s="12">
        <v>1</v>
      </c>
      <c r="AJ132" s="12">
        <v>2</v>
      </c>
      <c r="AK132" s="12">
        <v>5</v>
      </c>
    </row>
    <row r="133" spans="2:37" ht="21" x14ac:dyDescent="0.35">
      <c r="B133" s="13">
        <v>116</v>
      </c>
      <c r="C133" s="9">
        <v>230783</v>
      </c>
      <c r="D133" s="21" t="s">
        <v>124</v>
      </c>
      <c r="E133" s="12" t="s">
        <v>91</v>
      </c>
      <c r="F133" s="12" t="s">
        <v>123</v>
      </c>
      <c r="G133" s="12">
        <v>2</v>
      </c>
      <c r="H133" s="12">
        <v>2</v>
      </c>
      <c r="I133" s="12">
        <v>159.52000000000001</v>
      </c>
      <c r="J133" s="18">
        <v>163.11000000000001</v>
      </c>
      <c r="K133" s="12">
        <v>0.53</v>
      </c>
      <c r="L133" s="12">
        <v>9.17</v>
      </c>
      <c r="M133" s="12">
        <v>14.39</v>
      </c>
      <c r="N133" s="12">
        <v>16.100000000000001</v>
      </c>
      <c r="O133" s="12">
        <v>-0.22</v>
      </c>
      <c r="P133" s="12">
        <v>-0.83</v>
      </c>
      <c r="Q133" s="12">
        <v>1.56</v>
      </c>
      <c r="R133" s="12">
        <v>1.63</v>
      </c>
      <c r="S133" s="12">
        <v>5.67</v>
      </c>
      <c r="T133" s="12">
        <v>2.7</v>
      </c>
      <c r="U133" s="12">
        <v>0.55000000000000004</v>
      </c>
      <c r="V133" s="12">
        <v>0.3</v>
      </c>
      <c r="W133" s="12">
        <v>0.3</v>
      </c>
      <c r="X133" s="12">
        <v>0.03</v>
      </c>
      <c r="Y133" s="12">
        <v>0.38</v>
      </c>
      <c r="Z133" s="12">
        <v>0.37</v>
      </c>
      <c r="AA133" s="12">
        <v>0.05</v>
      </c>
      <c r="AB133" s="12">
        <v>-0.01</v>
      </c>
      <c r="AC133" s="12">
        <v>-0.38</v>
      </c>
      <c r="AD133" s="12">
        <v>-0.55000000000000004</v>
      </c>
      <c r="AE133" s="12">
        <v>3.5</v>
      </c>
      <c r="AF133" s="12">
        <v>0.11</v>
      </c>
      <c r="AG133" s="12">
        <v>1</v>
      </c>
      <c r="AH133" s="12">
        <v>2</v>
      </c>
      <c r="AI133" s="12">
        <v>1</v>
      </c>
      <c r="AJ133" s="12">
        <v>3</v>
      </c>
      <c r="AK133" s="12">
        <v>5</v>
      </c>
    </row>
    <row r="134" spans="2:37" ht="21" x14ac:dyDescent="0.35">
      <c r="B134" s="13">
        <v>117</v>
      </c>
      <c r="C134" s="9">
        <v>230797</v>
      </c>
      <c r="D134" s="21" t="s">
        <v>125</v>
      </c>
      <c r="E134" s="12" t="s">
        <v>58</v>
      </c>
      <c r="F134" s="12" t="s">
        <v>126</v>
      </c>
      <c r="G134" s="12">
        <v>2</v>
      </c>
      <c r="H134" s="12">
        <v>2</v>
      </c>
      <c r="I134" s="12">
        <v>164.5</v>
      </c>
      <c r="J134" s="18">
        <v>130.6</v>
      </c>
      <c r="K134" s="12">
        <v>0.59</v>
      </c>
      <c r="L134" s="12">
        <v>9.3000000000000007</v>
      </c>
      <c r="M134" s="12">
        <v>14.57</v>
      </c>
      <c r="N134" s="12">
        <v>12.92</v>
      </c>
      <c r="O134" s="12">
        <v>-0.33</v>
      </c>
      <c r="P134" s="12">
        <v>-0.82</v>
      </c>
      <c r="Q134" s="12">
        <v>1.87</v>
      </c>
      <c r="R134" s="12">
        <v>1.99</v>
      </c>
      <c r="S134" s="12">
        <v>-15.32</v>
      </c>
      <c r="T134" s="12">
        <v>-0.81</v>
      </c>
      <c r="U134" s="12">
        <v>0.51</v>
      </c>
      <c r="V134" s="12">
        <v>0.27</v>
      </c>
      <c r="W134" s="12">
        <v>0.3</v>
      </c>
      <c r="X134" s="12">
        <v>0.04</v>
      </c>
      <c r="Y134" s="12">
        <v>0.33</v>
      </c>
      <c r="Z134" s="12">
        <v>0.3</v>
      </c>
      <c r="AA134" s="12">
        <v>0.04</v>
      </c>
      <c r="AB134" s="12">
        <v>-0.01</v>
      </c>
      <c r="AC134" s="12">
        <v>-0.77</v>
      </c>
      <c r="AD134" s="12">
        <v>-0.77</v>
      </c>
      <c r="AE134" s="12">
        <v>4.07</v>
      </c>
      <c r="AF134" s="12">
        <v>0.12</v>
      </c>
      <c r="AG134" s="12">
        <v>2</v>
      </c>
      <c r="AH134" s="12">
        <v>2</v>
      </c>
      <c r="AI134" s="12">
        <v>1</v>
      </c>
      <c r="AJ134" s="12">
        <v>2</v>
      </c>
      <c r="AK134" s="12">
        <v>5</v>
      </c>
    </row>
    <row r="135" spans="2:37" ht="21" x14ac:dyDescent="0.35">
      <c r="B135" s="13">
        <v>118</v>
      </c>
      <c r="C135" s="9">
        <v>230819</v>
      </c>
      <c r="D135" s="21" t="s">
        <v>128</v>
      </c>
      <c r="E135" s="12" t="s">
        <v>91</v>
      </c>
      <c r="F135" s="12" t="s">
        <v>129</v>
      </c>
      <c r="G135" s="12">
        <v>3</v>
      </c>
      <c r="H135" s="12">
        <v>1</v>
      </c>
      <c r="I135" s="12">
        <v>159.33000000000001</v>
      </c>
      <c r="J135" s="18">
        <v>166.43500000000003</v>
      </c>
      <c r="K135" s="12">
        <v>0.43</v>
      </c>
      <c r="L135" s="12">
        <v>8.4</v>
      </c>
      <c r="M135" s="12">
        <v>13.83</v>
      </c>
      <c r="N135" s="12">
        <v>14.91</v>
      </c>
      <c r="O135" s="12">
        <v>0.31</v>
      </c>
      <c r="P135" s="12">
        <v>-0.05</v>
      </c>
      <c r="Q135" s="12">
        <v>2.06</v>
      </c>
      <c r="R135" s="12">
        <v>1.9</v>
      </c>
      <c r="S135" s="12">
        <v>6.21</v>
      </c>
      <c r="T135" s="12">
        <v>1.94</v>
      </c>
      <c r="U135" s="12">
        <v>0.44</v>
      </c>
      <c r="V135" s="12">
        <v>0.26</v>
      </c>
      <c r="W135" s="12">
        <v>0.25</v>
      </c>
      <c r="X135" s="12">
        <v>0.04</v>
      </c>
      <c r="Y135" s="12">
        <v>0.3</v>
      </c>
      <c r="Z135" s="12">
        <v>0.28999999999999998</v>
      </c>
      <c r="AA135" s="12">
        <v>0.04</v>
      </c>
      <c r="AB135" s="12">
        <v>0</v>
      </c>
      <c r="AC135" s="12">
        <v>0.37</v>
      </c>
      <c r="AD135" s="12">
        <v>-0.39</v>
      </c>
      <c r="AE135" s="12">
        <v>2.5499999999999998</v>
      </c>
      <c r="AF135" s="12">
        <v>0.19</v>
      </c>
      <c r="AG135" s="12">
        <v>1</v>
      </c>
      <c r="AH135" s="12">
        <v>2</v>
      </c>
      <c r="AI135" s="12">
        <v>2</v>
      </c>
      <c r="AJ135" s="12">
        <v>3</v>
      </c>
      <c r="AK135" s="12">
        <v>5</v>
      </c>
    </row>
    <row r="136" spans="2:37" ht="21" x14ac:dyDescent="0.35">
      <c r="B136" s="13">
        <v>119</v>
      </c>
      <c r="C136" s="9">
        <v>230820</v>
      </c>
      <c r="D136" s="21" t="s">
        <v>130</v>
      </c>
      <c r="E136" s="12" t="s">
        <v>42</v>
      </c>
      <c r="F136" s="12" t="s">
        <v>131</v>
      </c>
      <c r="G136" s="12">
        <v>3</v>
      </c>
      <c r="H136" s="12">
        <v>2</v>
      </c>
      <c r="I136" s="12">
        <v>160.09</v>
      </c>
      <c r="J136" s="18">
        <v>153.27999999999997</v>
      </c>
      <c r="K136" s="12">
        <v>0.71</v>
      </c>
      <c r="L136" s="12">
        <v>11.08</v>
      </c>
      <c r="M136" s="12">
        <v>16.399999999999999</v>
      </c>
      <c r="N136" s="12">
        <v>16.920000000000002</v>
      </c>
      <c r="O136" s="12">
        <v>-0.55000000000000004</v>
      </c>
      <c r="P136" s="12">
        <v>-1.24</v>
      </c>
      <c r="Q136" s="12">
        <v>1.08</v>
      </c>
      <c r="R136" s="12">
        <v>1.27</v>
      </c>
      <c r="S136" s="12">
        <v>3.22</v>
      </c>
      <c r="T136" s="12">
        <v>1.54</v>
      </c>
      <c r="U136" s="12">
        <v>0.44</v>
      </c>
      <c r="V136" s="12">
        <v>0.23</v>
      </c>
      <c r="W136" s="12">
        <v>0.27</v>
      </c>
      <c r="X136" s="12">
        <v>0.03</v>
      </c>
      <c r="Y136" s="12">
        <v>0.27</v>
      </c>
      <c r="Z136" s="12">
        <v>0.25</v>
      </c>
      <c r="AA136" s="12">
        <v>0.05</v>
      </c>
      <c r="AB136" s="12">
        <v>0</v>
      </c>
      <c r="AC136" s="12">
        <v>0.69</v>
      </c>
      <c r="AD136" s="12">
        <v>-0.75</v>
      </c>
      <c r="AE136" s="12">
        <v>5.26</v>
      </c>
      <c r="AF136" s="12">
        <v>0.12</v>
      </c>
      <c r="AG136" s="12">
        <v>2</v>
      </c>
      <c r="AH136" s="12">
        <v>1</v>
      </c>
      <c r="AI136" s="12">
        <v>1</v>
      </c>
      <c r="AJ136" s="12">
        <v>2</v>
      </c>
      <c r="AK136" s="12">
        <v>5</v>
      </c>
    </row>
    <row r="137" spans="2:37" ht="21" x14ac:dyDescent="0.35">
      <c r="B137" s="13">
        <v>120</v>
      </c>
      <c r="C137" s="9">
        <v>230826</v>
      </c>
      <c r="D137" s="21" t="s">
        <v>248</v>
      </c>
      <c r="E137" s="12" t="s">
        <v>91</v>
      </c>
      <c r="F137" s="12" t="s">
        <v>249</v>
      </c>
      <c r="G137" s="12">
        <v>3</v>
      </c>
      <c r="H137" s="12">
        <v>3</v>
      </c>
      <c r="I137" s="12">
        <v>160.97999999999999</v>
      </c>
      <c r="J137" s="18">
        <v>160.715</v>
      </c>
      <c r="K137" s="12">
        <v>0.49</v>
      </c>
      <c r="L137" s="12">
        <v>8.86</v>
      </c>
      <c r="M137" s="12">
        <v>14.36</v>
      </c>
      <c r="N137" s="12">
        <v>15.33</v>
      </c>
      <c r="O137" s="12">
        <v>-0.01</v>
      </c>
      <c r="P137" s="12">
        <v>-0.71</v>
      </c>
      <c r="Q137" s="12">
        <v>1.96</v>
      </c>
      <c r="R137" s="12">
        <v>1.82</v>
      </c>
      <c r="S137" s="12">
        <v>3.06</v>
      </c>
      <c r="T137" s="12">
        <v>0.78</v>
      </c>
      <c r="U137" s="12">
        <v>0.47</v>
      </c>
      <c r="V137" s="12">
        <v>0.28000000000000003</v>
      </c>
      <c r="W137" s="12">
        <v>0.27</v>
      </c>
      <c r="X137" s="12">
        <v>0.04</v>
      </c>
      <c r="Y137" s="12">
        <v>0.34</v>
      </c>
      <c r="Z137" s="12">
        <v>0.34</v>
      </c>
      <c r="AA137" s="12">
        <v>0.03</v>
      </c>
      <c r="AB137" s="12">
        <v>-0.01</v>
      </c>
      <c r="AC137" s="12">
        <v>-0.03</v>
      </c>
      <c r="AD137" s="12">
        <v>-0.57999999999999996</v>
      </c>
      <c r="AE137" s="12">
        <v>3.03</v>
      </c>
      <c r="AF137" s="12">
        <v>0.17</v>
      </c>
      <c r="AG137" s="12">
        <v>2</v>
      </c>
      <c r="AH137" s="12">
        <v>3</v>
      </c>
      <c r="AI137" s="12">
        <v>2</v>
      </c>
      <c r="AJ137" s="12">
        <v>2</v>
      </c>
      <c r="AK137" s="12">
        <v>5</v>
      </c>
    </row>
    <row r="138" spans="2:37" ht="21" x14ac:dyDescent="0.35">
      <c r="B138" s="13">
        <v>121</v>
      </c>
      <c r="C138" s="9">
        <v>230830</v>
      </c>
      <c r="D138" s="21" t="s">
        <v>250</v>
      </c>
      <c r="E138" s="12" t="s">
        <v>75</v>
      </c>
      <c r="F138" s="12" t="s">
        <v>251</v>
      </c>
      <c r="G138" s="12">
        <v>2</v>
      </c>
      <c r="H138" s="12">
        <v>2</v>
      </c>
      <c r="I138" s="12">
        <v>159.54</v>
      </c>
      <c r="J138" s="18">
        <v>141.23499999999999</v>
      </c>
      <c r="K138" s="12">
        <v>0.46</v>
      </c>
      <c r="L138" s="12">
        <v>8.33</v>
      </c>
      <c r="M138" s="12">
        <v>12.72</v>
      </c>
      <c r="N138" s="12">
        <v>11.59</v>
      </c>
      <c r="O138" s="12">
        <v>0.23</v>
      </c>
      <c r="P138" s="12">
        <v>-0.18</v>
      </c>
      <c r="Q138" s="12">
        <v>2.92</v>
      </c>
      <c r="R138" s="12">
        <v>2.75</v>
      </c>
      <c r="S138" s="12">
        <v>-6.98</v>
      </c>
      <c r="T138" s="12">
        <v>1.08</v>
      </c>
      <c r="U138" s="12">
        <v>0.39</v>
      </c>
      <c r="V138" s="12">
        <v>0.18</v>
      </c>
      <c r="W138" s="12">
        <v>0.26</v>
      </c>
      <c r="X138" s="12">
        <v>0.04</v>
      </c>
      <c r="Y138" s="12">
        <v>0.18</v>
      </c>
      <c r="Z138" s="12">
        <v>0.15</v>
      </c>
      <c r="AA138" s="12">
        <v>0.03</v>
      </c>
      <c r="AB138" s="12">
        <v>0.01</v>
      </c>
      <c r="AC138" s="12">
        <v>-0.33</v>
      </c>
      <c r="AD138" s="12">
        <v>-0.56000000000000005</v>
      </c>
      <c r="AE138" s="12">
        <v>2.56</v>
      </c>
      <c r="AF138" s="12">
        <v>0.18</v>
      </c>
      <c r="AG138" s="12">
        <v>2</v>
      </c>
      <c r="AH138" s="12">
        <v>2</v>
      </c>
      <c r="AI138" s="12">
        <v>2</v>
      </c>
      <c r="AJ138" s="12">
        <v>2</v>
      </c>
      <c r="AK138" s="12">
        <v>2</v>
      </c>
    </row>
    <row r="139" spans="2:37" ht="21" x14ac:dyDescent="0.35">
      <c r="B139" s="13">
        <v>122</v>
      </c>
      <c r="C139" s="9">
        <v>230838</v>
      </c>
      <c r="D139" s="21" t="s">
        <v>252</v>
      </c>
      <c r="E139" s="12" t="s">
        <v>75</v>
      </c>
      <c r="F139" s="12" t="s">
        <v>253</v>
      </c>
      <c r="G139" s="12">
        <v>2</v>
      </c>
      <c r="H139" s="12">
        <v>2</v>
      </c>
      <c r="I139" s="12">
        <v>164.53</v>
      </c>
      <c r="J139" s="18">
        <v>159.13</v>
      </c>
      <c r="K139" s="12">
        <v>0.51</v>
      </c>
      <c r="L139" s="12">
        <v>8.94</v>
      </c>
      <c r="M139" s="12">
        <v>14.46</v>
      </c>
      <c r="N139" s="12">
        <v>12.64</v>
      </c>
      <c r="O139" s="12">
        <v>0.49</v>
      </c>
      <c r="P139" s="12">
        <v>0.02</v>
      </c>
      <c r="Q139" s="12">
        <v>2.29</v>
      </c>
      <c r="R139" s="12">
        <v>2.2599999999999998</v>
      </c>
      <c r="S139" s="12">
        <v>-2.38</v>
      </c>
      <c r="T139" s="12">
        <v>1.79</v>
      </c>
      <c r="U139" s="12">
        <v>0.39</v>
      </c>
      <c r="V139" s="12">
        <v>0.22</v>
      </c>
      <c r="W139" s="12">
        <v>0.26</v>
      </c>
      <c r="X139" s="12">
        <v>0.04</v>
      </c>
      <c r="Y139" s="12">
        <v>0.21</v>
      </c>
      <c r="Z139" s="12">
        <v>0.21</v>
      </c>
      <c r="AA139" s="12">
        <v>0.03</v>
      </c>
      <c r="AB139" s="12">
        <v>0.01</v>
      </c>
      <c r="AC139" s="12">
        <v>0.33</v>
      </c>
      <c r="AD139" s="12">
        <v>-0.59</v>
      </c>
      <c r="AE139" s="12">
        <v>2.72</v>
      </c>
      <c r="AF139" s="12">
        <v>0.19</v>
      </c>
      <c r="AG139" s="12">
        <v>2</v>
      </c>
      <c r="AH139" s="12">
        <v>2</v>
      </c>
      <c r="AI139" s="12">
        <v>1</v>
      </c>
      <c r="AJ139" s="12">
        <v>3</v>
      </c>
      <c r="AK139" s="12">
        <v>4</v>
      </c>
    </row>
    <row r="140" spans="2:37" ht="21" x14ac:dyDescent="0.35">
      <c r="B140" s="13">
        <v>123</v>
      </c>
      <c r="C140" s="9">
        <v>230839</v>
      </c>
      <c r="D140" s="21" t="s">
        <v>254</v>
      </c>
      <c r="E140" s="12" t="s">
        <v>75</v>
      </c>
      <c r="F140" s="12" t="s">
        <v>253</v>
      </c>
      <c r="G140" s="12">
        <v>2</v>
      </c>
      <c r="H140" s="12">
        <v>2</v>
      </c>
      <c r="I140" s="12">
        <v>164.53</v>
      </c>
      <c r="J140" s="18">
        <v>153.535</v>
      </c>
      <c r="K140" s="12">
        <v>0.65</v>
      </c>
      <c r="L140" s="12">
        <v>10.49</v>
      </c>
      <c r="M140" s="12">
        <v>16.29</v>
      </c>
      <c r="N140" s="12">
        <v>14.81</v>
      </c>
      <c r="O140" s="12">
        <v>-0.33</v>
      </c>
      <c r="P140" s="12">
        <v>-0.95</v>
      </c>
      <c r="Q140" s="12">
        <v>1.77</v>
      </c>
      <c r="R140" s="12">
        <v>1.87</v>
      </c>
      <c r="S140" s="12">
        <v>-0.83</v>
      </c>
      <c r="T140" s="12">
        <v>2.04</v>
      </c>
      <c r="U140" s="12">
        <v>0.4</v>
      </c>
      <c r="V140" s="12">
        <v>0.21</v>
      </c>
      <c r="W140" s="12">
        <v>0.26</v>
      </c>
      <c r="X140" s="12">
        <v>0.03</v>
      </c>
      <c r="Y140" s="12">
        <v>0.22</v>
      </c>
      <c r="Z140" s="12">
        <v>0.22</v>
      </c>
      <c r="AA140" s="12">
        <v>0.03</v>
      </c>
      <c r="AB140" s="12">
        <v>0</v>
      </c>
      <c r="AC140" s="12">
        <v>0.32</v>
      </c>
      <c r="AD140" s="12">
        <v>-0.77</v>
      </c>
      <c r="AE140" s="12">
        <v>4.18</v>
      </c>
      <c r="AF140" s="12">
        <v>0.18</v>
      </c>
      <c r="AG140" s="12">
        <v>2</v>
      </c>
      <c r="AH140" s="12">
        <v>2</v>
      </c>
      <c r="AI140" s="12">
        <v>2</v>
      </c>
      <c r="AJ140" s="12">
        <v>3</v>
      </c>
      <c r="AK140" s="12">
        <v>5</v>
      </c>
    </row>
    <row r="141" spans="2:37" ht="21" x14ac:dyDescent="0.35">
      <c r="B141" s="13">
        <v>124</v>
      </c>
      <c r="C141" s="9">
        <v>230849</v>
      </c>
      <c r="D141" s="21" t="s">
        <v>255</v>
      </c>
      <c r="E141" s="12" t="s">
        <v>55</v>
      </c>
      <c r="F141" s="12" t="s">
        <v>256</v>
      </c>
      <c r="G141" s="12">
        <v>2</v>
      </c>
      <c r="H141" s="12">
        <v>2</v>
      </c>
      <c r="I141" s="12">
        <v>160.99</v>
      </c>
      <c r="J141" s="18">
        <v>170.79000000000002</v>
      </c>
      <c r="K141" s="12">
        <v>0.46</v>
      </c>
      <c r="L141" s="12">
        <v>8.34</v>
      </c>
      <c r="M141" s="12">
        <v>13.31</v>
      </c>
      <c r="N141" s="12">
        <v>14.6</v>
      </c>
      <c r="O141" s="12">
        <v>1</v>
      </c>
      <c r="P141" s="12">
        <v>0.73</v>
      </c>
      <c r="Q141" s="12">
        <v>2.54</v>
      </c>
      <c r="R141" s="12">
        <v>2.23</v>
      </c>
      <c r="S141" s="12">
        <v>1.85</v>
      </c>
      <c r="T141" s="12">
        <v>1.92</v>
      </c>
      <c r="U141" s="12">
        <v>0.48</v>
      </c>
      <c r="V141" s="12">
        <v>0.27</v>
      </c>
      <c r="W141" s="12">
        <v>0.26</v>
      </c>
      <c r="X141" s="12">
        <v>0.03</v>
      </c>
      <c r="Y141" s="12">
        <v>0.34</v>
      </c>
      <c r="Z141" s="12">
        <v>0.32</v>
      </c>
      <c r="AA141" s="12">
        <v>0.05</v>
      </c>
      <c r="AB141" s="12">
        <v>0</v>
      </c>
      <c r="AC141" s="12">
        <v>-0.26</v>
      </c>
      <c r="AD141" s="12">
        <v>-0.27</v>
      </c>
      <c r="AE141" s="12">
        <v>1.77</v>
      </c>
      <c r="AF141" s="12">
        <v>0.14000000000000001</v>
      </c>
      <c r="AG141" s="12">
        <v>2</v>
      </c>
      <c r="AH141" s="12">
        <v>2</v>
      </c>
      <c r="AI141" s="12">
        <v>2</v>
      </c>
      <c r="AJ141" s="12">
        <v>3</v>
      </c>
      <c r="AK141" s="12">
        <v>5</v>
      </c>
    </row>
    <row r="142" spans="2:37" ht="21" x14ac:dyDescent="0.35">
      <c r="B142" s="13">
        <v>125</v>
      </c>
      <c r="C142" s="9">
        <v>230851</v>
      </c>
      <c r="D142" s="21" t="s">
        <v>257</v>
      </c>
      <c r="E142" s="12" t="s">
        <v>45</v>
      </c>
      <c r="F142" s="12" t="s">
        <v>258</v>
      </c>
      <c r="G142" s="12">
        <v>2</v>
      </c>
      <c r="H142" s="12">
        <v>2</v>
      </c>
      <c r="I142" s="12">
        <v>163.51</v>
      </c>
      <c r="J142" s="18">
        <v>160.63499999999999</v>
      </c>
      <c r="K142" s="12">
        <v>0.34</v>
      </c>
      <c r="L142" s="12">
        <v>9.2200000000000006</v>
      </c>
      <c r="M142" s="12">
        <v>14.58</v>
      </c>
      <c r="N142" s="12">
        <v>15.25</v>
      </c>
      <c r="O142" s="12">
        <v>0.59</v>
      </c>
      <c r="P142" s="12">
        <v>-0.22</v>
      </c>
      <c r="Q142" s="12">
        <v>2.34</v>
      </c>
      <c r="R142" s="12">
        <v>2.06</v>
      </c>
      <c r="S142" s="12">
        <v>-4.6500000000000004</v>
      </c>
      <c r="T142" s="12">
        <v>-0.48</v>
      </c>
      <c r="U142" s="12">
        <v>0.54</v>
      </c>
      <c r="V142" s="12">
        <v>0.23</v>
      </c>
      <c r="W142" s="12">
        <v>0.34</v>
      </c>
      <c r="X142" s="12">
        <v>0.04</v>
      </c>
      <c r="Y142" s="12">
        <v>0.26</v>
      </c>
      <c r="Z142" s="12">
        <v>0.22</v>
      </c>
      <c r="AA142" s="12">
        <v>0.06</v>
      </c>
      <c r="AB142" s="12">
        <v>0.01</v>
      </c>
      <c r="AC142" s="12">
        <v>0.7</v>
      </c>
      <c r="AD142" s="12">
        <v>-0.59</v>
      </c>
      <c r="AE142" s="12">
        <v>4.63</v>
      </c>
      <c r="AF142" s="12">
        <v>0.16</v>
      </c>
      <c r="AG142" s="12">
        <v>2</v>
      </c>
      <c r="AH142" s="12">
        <v>3</v>
      </c>
      <c r="AI142" s="12">
        <v>2</v>
      </c>
      <c r="AJ142" s="12">
        <v>2</v>
      </c>
      <c r="AK142" s="12">
        <v>4</v>
      </c>
    </row>
    <row r="143" spans="2:37" ht="21" x14ac:dyDescent="0.35">
      <c r="B143" s="13">
        <v>126</v>
      </c>
      <c r="C143" s="9">
        <v>230853</v>
      </c>
      <c r="D143" s="21" t="s">
        <v>259</v>
      </c>
      <c r="E143" s="12" t="s">
        <v>75</v>
      </c>
      <c r="F143" s="12" t="s">
        <v>260</v>
      </c>
      <c r="G143" s="12">
        <v>2</v>
      </c>
      <c r="H143" s="12">
        <v>2</v>
      </c>
      <c r="I143" s="12">
        <v>162.25</v>
      </c>
      <c r="J143" s="18">
        <v>163.50000000000003</v>
      </c>
      <c r="K143" s="12">
        <v>0.56000000000000005</v>
      </c>
      <c r="L143" s="12">
        <v>10.48</v>
      </c>
      <c r="M143" s="12">
        <v>15.96</v>
      </c>
      <c r="N143" s="12">
        <v>15.64</v>
      </c>
      <c r="O143" s="12">
        <v>-0.28000000000000003</v>
      </c>
      <c r="P143" s="12">
        <v>-0.72</v>
      </c>
      <c r="Q143" s="12">
        <v>1.77</v>
      </c>
      <c r="R143" s="12">
        <v>1.74</v>
      </c>
      <c r="S143" s="12">
        <v>3.64</v>
      </c>
      <c r="T143" s="12">
        <v>2.02</v>
      </c>
      <c r="U143" s="12">
        <v>0.46</v>
      </c>
      <c r="V143" s="12">
        <v>0.22</v>
      </c>
      <c r="W143" s="12">
        <v>0.28000000000000003</v>
      </c>
      <c r="X143" s="12">
        <v>0.03</v>
      </c>
      <c r="Y143" s="12">
        <v>0.26</v>
      </c>
      <c r="Z143" s="12">
        <v>0.24</v>
      </c>
      <c r="AA143" s="12">
        <v>0.05</v>
      </c>
      <c r="AB143" s="12">
        <v>-0.01</v>
      </c>
      <c r="AC143" s="12">
        <v>0</v>
      </c>
      <c r="AD143" s="12">
        <v>-0.68</v>
      </c>
      <c r="AE143" s="12">
        <v>4.53</v>
      </c>
      <c r="AF143" s="12">
        <v>0.21</v>
      </c>
      <c r="AG143" s="12">
        <v>2</v>
      </c>
      <c r="AH143" s="12">
        <v>2</v>
      </c>
      <c r="AI143" s="12">
        <v>2</v>
      </c>
      <c r="AJ143" s="12">
        <v>2</v>
      </c>
      <c r="AK143" s="12">
        <v>5</v>
      </c>
    </row>
    <row r="144" spans="2:37" ht="21" x14ac:dyDescent="0.35">
      <c r="B144" s="13">
        <v>127</v>
      </c>
      <c r="C144" s="9">
        <v>230855</v>
      </c>
      <c r="D144" s="21" t="s">
        <v>261</v>
      </c>
      <c r="E144" s="12" t="s">
        <v>66</v>
      </c>
      <c r="F144" s="12" t="s">
        <v>262</v>
      </c>
      <c r="G144" s="12">
        <v>2</v>
      </c>
      <c r="H144" s="12">
        <v>2</v>
      </c>
      <c r="I144" s="12">
        <v>161.58000000000001</v>
      </c>
      <c r="J144" s="18">
        <v>137.12000000000003</v>
      </c>
      <c r="K144" s="12">
        <v>0.49</v>
      </c>
      <c r="L144" s="12">
        <v>8.64</v>
      </c>
      <c r="M144" s="12">
        <v>13.48</v>
      </c>
      <c r="N144" s="12">
        <v>13.5</v>
      </c>
      <c r="O144" s="12">
        <v>0.22</v>
      </c>
      <c r="P144" s="12">
        <v>-0.11</v>
      </c>
      <c r="Q144" s="12">
        <v>2.41</v>
      </c>
      <c r="R144" s="12">
        <v>2.2400000000000002</v>
      </c>
      <c r="S144" s="12">
        <v>-9.4600000000000009</v>
      </c>
      <c r="T144" s="12">
        <v>-0.25</v>
      </c>
      <c r="U144" s="12">
        <v>0.43</v>
      </c>
      <c r="V144" s="12">
        <v>0.24</v>
      </c>
      <c r="W144" s="12">
        <v>0.26</v>
      </c>
      <c r="X144" s="12">
        <v>0.04</v>
      </c>
      <c r="Y144" s="12">
        <v>0.28000000000000003</v>
      </c>
      <c r="Z144" s="12">
        <v>0.25</v>
      </c>
      <c r="AA144" s="12">
        <v>0.03</v>
      </c>
      <c r="AB144" s="12">
        <v>0</v>
      </c>
      <c r="AC144" s="12">
        <v>0.42</v>
      </c>
      <c r="AD144" s="12">
        <v>-0.56000000000000005</v>
      </c>
      <c r="AE144" s="12">
        <v>3.22</v>
      </c>
      <c r="AF144" s="12">
        <v>0.12</v>
      </c>
      <c r="AG144" s="12">
        <v>2</v>
      </c>
      <c r="AH144" s="12">
        <v>2</v>
      </c>
      <c r="AI144" s="12">
        <v>2</v>
      </c>
      <c r="AJ144" s="12">
        <v>2</v>
      </c>
      <c r="AK144" s="12">
        <v>5</v>
      </c>
    </row>
    <row r="145" spans="2:37" ht="21" x14ac:dyDescent="0.35">
      <c r="B145" s="13">
        <v>128</v>
      </c>
      <c r="C145" s="9">
        <v>230861</v>
      </c>
      <c r="D145" s="21" t="s">
        <v>207</v>
      </c>
      <c r="E145" s="12" t="s">
        <v>58</v>
      </c>
      <c r="F145" s="12" t="s">
        <v>208</v>
      </c>
      <c r="G145" s="12">
        <v>2</v>
      </c>
      <c r="H145" s="12">
        <v>2</v>
      </c>
      <c r="I145" s="12">
        <v>162.87</v>
      </c>
      <c r="J145" s="18">
        <v>137.66999999999999</v>
      </c>
      <c r="K145" s="12">
        <v>0.63</v>
      </c>
      <c r="L145" s="12">
        <v>9.2100000000000009</v>
      </c>
      <c r="M145" s="12">
        <v>14.19</v>
      </c>
      <c r="N145" s="12">
        <v>13.2</v>
      </c>
      <c r="O145" s="12">
        <v>-0.04</v>
      </c>
      <c r="P145" s="12">
        <v>-0.4</v>
      </c>
      <c r="Q145" s="12">
        <v>2.2200000000000002</v>
      </c>
      <c r="R145" s="12">
        <v>2.1800000000000002</v>
      </c>
      <c r="S145" s="12">
        <v>-14.29</v>
      </c>
      <c r="T145" s="12">
        <v>-1.41</v>
      </c>
      <c r="U145" s="12">
        <v>0.46</v>
      </c>
      <c r="V145" s="12">
        <v>0.27</v>
      </c>
      <c r="W145" s="12">
        <v>0.28999999999999998</v>
      </c>
      <c r="X145" s="12">
        <v>0.04</v>
      </c>
      <c r="Y145" s="12">
        <v>0.28000000000000003</v>
      </c>
      <c r="Z145" s="12">
        <v>0.28000000000000003</v>
      </c>
      <c r="AA145" s="12">
        <v>0.04</v>
      </c>
      <c r="AB145" s="12">
        <v>0</v>
      </c>
      <c r="AC145" s="12">
        <v>-1.1399999999999999</v>
      </c>
      <c r="AD145" s="12">
        <v>-0.59</v>
      </c>
      <c r="AE145" s="12">
        <v>3.64</v>
      </c>
      <c r="AF145" s="12">
        <v>0.18</v>
      </c>
      <c r="AG145" s="12">
        <v>2</v>
      </c>
      <c r="AH145" s="12">
        <v>2</v>
      </c>
      <c r="AI145" s="12">
        <v>2</v>
      </c>
      <c r="AJ145" s="12">
        <v>2</v>
      </c>
      <c r="AK145" s="12">
        <v>5</v>
      </c>
    </row>
    <row r="146" spans="2:37" ht="21" x14ac:dyDescent="0.35">
      <c r="B146" s="13">
        <v>129</v>
      </c>
      <c r="C146" s="9">
        <v>230874</v>
      </c>
      <c r="D146" s="21" t="s">
        <v>211</v>
      </c>
      <c r="E146" s="12" t="s">
        <v>75</v>
      </c>
      <c r="F146" s="12" t="s">
        <v>212</v>
      </c>
      <c r="G146" s="12">
        <v>1</v>
      </c>
      <c r="H146" s="12">
        <v>1</v>
      </c>
      <c r="I146" s="12">
        <v>159.30000000000001</v>
      </c>
      <c r="J146" s="18">
        <v>137.58500000000001</v>
      </c>
      <c r="K146" s="12">
        <v>0.46</v>
      </c>
      <c r="L146" s="12">
        <v>9.07</v>
      </c>
      <c r="M146" s="12">
        <v>14</v>
      </c>
      <c r="N146" s="12">
        <v>12.77</v>
      </c>
      <c r="O146" s="12">
        <v>-0.24</v>
      </c>
      <c r="P146" s="12">
        <v>-0.83</v>
      </c>
      <c r="Q146" s="12">
        <v>1.97</v>
      </c>
      <c r="R146" s="12">
        <v>1.95</v>
      </c>
      <c r="S146" s="12">
        <v>-3.92</v>
      </c>
      <c r="T146" s="12">
        <v>1</v>
      </c>
      <c r="U146" s="12">
        <v>0.38</v>
      </c>
      <c r="V146" s="12">
        <v>0.2</v>
      </c>
      <c r="W146" s="12">
        <v>0.25</v>
      </c>
      <c r="X146" s="12">
        <v>0.03</v>
      </c>
      <c r="Y146" s="12">
        <v>0.2</v>
      </c>
      <c r="Z146" s="12">
        <v>0.19</v>
      </c>
      <c r="AA146" s="12">
        <v>0.03</v>
      </c>
      <c r="AB146" s="12">
        <v>0.01</v>
      </c>
      <c r="AC146" s="12">
        <v>7.0000000000000007E-2</v>
      </c>
      <c r="AD146" s="12">
        <v>-0.61</v>
      </c>
      <c r="AE146" s="12">
        <v>3.48</v>
      </c>
      <c r="AF146" s="12">
        <v>0.13</v>
      </c>
      <c r="AG146" s="12">
        <v>2</v>
      </c>
      <c r="AH146" s="12">
        <v>2</v>
      </c>
      <c r="AI146" s="12">
        <v>2</v>
      </c>
      <c r="AJ146" s="12">
        <v>3</v>
      </c>
      <c r="AK146" s="12">
        <v>4</v>
      </c>
    </row>
    <row r="147" spans="2:37" ht="21" x14ac:dyDescent="0.35">
      <c r="B147" s="13">
        <v>130</v>
      </c>
      <c r="C147" s="9">
        <v>230917</v>
      </c>
      <c r="D147" s="21" t="s">
        <v>172</v>
      </c>
      <c r="E147" s="12" t="s">
        <v>58</v>
      </c>
      <c r="F147" s="12" t="s">
        <v>173</v>
      </c>
      <c r="G147" s="12">
        <v>3</v>
      </c>
      <c r="H147" s="12">
        <v>3</v>
      </c>
      <c r="I147" s="12">
        <v>164.78</v>
      </c>
      <c r="J147" s="18">
        <v>143.34500000000003</v>
      </c>
      <c r="K147" s="12">
        <v>0.49</v>
      </c>
      <c r="L147" s="12">
        <v>7.88</v>
      </c>
      <c r="M147" s="12">
        <v>12.74</v>
      </c>
      <c r="N147" s="12">
        <v>10.89</v>
      </c>
      <c r="O147" s="12">
        <v>-0.89</v>
      </c>
      <c r="P147" s="12">
        <v>-1.6</v>
      </c>
      <c r="Q147" s="12">
        <v>2.1</v>
      </c>
      <c r="R147" s="12">
        <v>2.0499999999999998</v>
      </c>
      <c r="S147" s="12">
        <v>-4.12</v>
      </c>
      <c r="T147" s="12">
        <v>0.49</v>
      </c>
      <c r="U147" s="12">
        <v>0.55000000000000004</v>
      </c>
      <c r="V147" s="12">
        <v>0.31</v>
      </c>
      <c r="W147" s="12">
        <v>0.31</v>
      </c>
      <c r="X147" s="12">
        <v>0.04</v>
      </c>
      <c r="Y147" s="12">
        <v>0.4</v>
      </c>
      <c r="Z147" s="12">
        <v>0.4</v>
      </c>
      <c r="AA147" s="12">
        <v>0.04</v>
      </c>
      <c r="AB147" s="12">
        <v>-0.01</v>
      </c>
      <c r="AC147" s="12">
        <v>-0.99</v>
      </c>
      <c r="AD147" s="12">
        <v>-0.78</v>
      </c>
      <c r="AE147" s="12">
        <v>2.96</v>
      </c>
      <c r="AF147" s="12">
        <v>0.04</v>
      </c>
      <c r="AG147" s="12">
        <v>2</v>
      </c>
      <c r="AH147" s="12">
        <v>2</v>
      </c>
      <c r="AI147" s="12">
        <v>2</v>
      </c>
      <c r="AJ147" s="12">
        <v>2</v>
      </c>
      <c r="AK147" s="12">
        <v>5</v>
      </c>
    </row>
    <row r="148" spans="2:37" ht="21" x14ac:dyDescent="0.35">
      <c r="B148" s="13">
        <v>131</v>
      </c>
      <c r="C148" s="9">
        <v>230961</v>
      </c>
      <c r="D148" s="21" t="s">
        <v>134</v>
      </c>
      <c r="E148" s="12" t="s">
        <v>66</v>
      </c>
      <c r="F148" s="12" t="s">
        <v>135</v>
      </c>
      <c r="G148" s="12">
        <v>2</v>
      </c>
      <c r="H148" s="12">
        <v>2</v>
      </c>
      <c r="I148" s="12">
        <v>160.13999999999999</v>
      </c>
      <c r="J148" s="18">
        <v>112.32499999999999</v>
      </c>
      <c r="K148" s="12">
        <v>0.28000000000000003</v>
      </c>
      <c r="L148" s="12">
        <v>7.22</v>
      </c>
      <c r="M148" s="12">
        <v>11.54</v>
      </c>
      <c r="N148" s="12">
        <v>10.210000000000001</v>
      </c>
      <c r="O148" s="12">
        <v>-0.4</v>
      </c>
      <c r="P148" s="12">
        <v>-1.1000000000000001</v>
      </c>
      <c r="Q148" s="12">
        <v>2.83</v>
      </c>
      <c r="R148" s="12">
        <v>2.65</v>
      </c>
      <c r="S148" s="12">
        <v>-13.61</v>
      </c>
      <c r="T148" s="12">
        <v>-1.01</v>
      </c>
      <c r="U148" s="12">
        <v>0.41</v>
      </c>
      <c r="V148" s="12">
        <v>0.21</v>
      </c>
      <c r="W148" s="12">
        <v>0.26</v>
      </c>
      <c r="X148" s="12">
        <v>0.03</v>
      </c>
      <c r="Y148" s="12">
        <v>0.24</v>
      </c>
      <c r="Z148" s="12">
        <v>0.22</v>
      </c>
      <c r="AA148" s="12">
        <v>0.04</v>
      </c>
      <c r="AB148" s="12">
        <v>0</v>
      </c>
      <c r="AC148" s="12">
        <v>0.38</v>
      </c>
      <c r="AD148" s="12">
        <v>-0.72</v>
      </c>
      <c r="AE148" s="12">
        <v>3.07</v>
      </c>
      <c r="AF148" s="12">
        <v>0.05</v>
      </c>
      <c r="AG148" s="12"/>
      <c r="AH148" s="12"/>
      <c r="AI148" s="12"/>
      <c r="AJ148" s="12"/>
      <c r="AK148" s="12"/>
    </row>
    <row r="149" spans="2:37" ht="21" x14ac:dyDescent="0.35">
      <c r="B149" s="13">
        <v>132</v>
      </c>
      <c r="C149" s="9">
        <v>230963</v>
      </c>
      <c r="D149" s="21" t="s">
        <v>136</v>
      </c>
      <c r="E149" s="12" t="s">
        <v>48</v>
      </c>
      <c r="F149" s="12" t="s">
        <v>137</v>
      </c>
      <c r="G149" s="12">
        <v>2</v>
      </c>
      <c r="H149" s="12">
        <v>2</v>
      </c>
      <c r="I149" s="12">
        <v>161.06</v>
      </c>
      <c r="J149" s="18">
        <v>133.87500000000003</v>
      </c>
      <c r="K149" s="12">
        <v>0.43</v>
      </c>
      <c r="L149" s="12">
        <v>8.6300000000000008</v>
      </c>
      <c r="M149" s="12">
        <v>12.73</v>
      </c>
      <c r="N149" s="12">
        <v>11.33</v>
      </c>
      <c r="O149" s="12">
        <v>-0.65</v>
      </c>
      <c r="P149" s="12">
        <v>-1.37</v>
      </c>
      <c r="Q149" s="12">
        <v>2.64</v>
      </c>
      <c r="R149" s="12">
        <v>2.38</v>
      </c>
      <c r="S149" s="12">
        <v>-2.5299999999999998</v>
      </c>
      <c r="T149" s="12">
        <v>-1.04</v>
      </c>
      <c r="U149" s="12">
        <v>0.36</v>
      </c>
      <c r="V149" s="12">
        <v>0.21</v>
      </c>
      <c r="W149" s="12">
        <v>0.22</v>
      </c>
      <c r="X149" s="12">
        <v>0.03</v>
      </c>
      <c r="Y149" s="12">
        <v>0.24</v>
      </c>
      <c r="Z149" s="12">
        <v>0.21</v>
      </c>
      <c r="AA149" s="12">
        <v>0.03</v>
      </c>
      <c r="AB149" s="12">
        <v>0</v>
      </c>
      <c r="AC149" s="12">
        <v>-0.08</v>
      </c>
      <c r="AD149" s="12">
        <v>-0.81</v>
      </c>
      <c r="AE149" s="12">
        <v>4.2</v>
      </c>
      <c r="AF149" s="12">
        <v>7.0000000000000007E-2</v>
      </c>
      <c r="AG149" s="12">
        <v>1</v>
      </c>
      <c r="AH149" s="12">
        <v>2</v>
      </c>
      <c r="AI149" s="12">
        <v>2</v>
      </c>
      <c r="AJ149" s="12">
        <v>3</v>
      </c>
      <c r="AK149" s="12">
        <v>5</v>
      </c>
    </row>
    <row r="150" spans="2:37" ht="21" x14ac:dyDescent="0.35">
      <c r="B150" s="13">
        <v>133</v>
      </c>
      <c r="C150" s="9">
        <v>230992</v>
      </c>
      <c r="D150" s="21" t="s">
        <v>263</v>
      </c>
      <c r="E150" s="12" t="s">
        <v>42</v>
      </c>
      <c r="F150" s="12" t="s">
        <v>264</v>
      </c>
      <c r="G150" s="12">
        <v>2</v>
      </c>
      <c r="H150" s="12">
        <v>2</v>
      </c>
      <c r="I150" s="12">
        <v>159.08000000000001</v>
      </c>
      <c r="J150" s="18">
        <v>143.44999999999999</v>
      </c>
      <c r="K150" s="12">
        <v>0.3</v>
      </c>
      <c r="L150" s="12">
        <v>7.87</v>
      </c>
      <c r="M150" s="12">
        <v>12.76</v>
      </c>
      <c r="N150" s="12">
        <v>11.9</v>
      </c>
      <c r="O150" s="12">
        <v>0.18</v>
      </c>
      <c r="P150" s="12">
        <v>-0.56000000000000005</v>
      </c>
      <c r="Q150" s="12">
        <v>2.35</v>
      </c>
      <c r="R150" s="12">
        <v>2.1800000000000002</v>
      </c>
      <c r="S150" s="12">
        <v>-3.31</v>
      </c>
      <c r="T150" s="12">
        <v>0.51</v>
      </c>
      <c r="U150" s="12">
        <v>0.38</v>
      </c>
      <c r="V150" s="12">
        <v>0.24</v>
      </c>
      <c r="W150" s="12">
        <v>0.25</v>
      </c>
      <c r="X150" s="12">
        <v>0.04</v>
      </c>
      <c r="Y150" s="12">
        <v>0.23</v>
      </c>
      <c r="Z150" s="12">
        <v>0.23</v>
      </c>
      <c r="AA150" s="12">
        <v>0.03</v>
      </c>
      <c r="AB150" s="12">
        <v>0.01</v>
      </c>
      <c r="AC150" s="12">
        <v>-0.37</v>
      </c>
      <c r="AD150" s="12">
        <v>-0.54</v>
      </c>
      <c r="AE150" s="12">
        <v>2.76</v>
      </c>
      <c r="AF150" s="12">
        <v>0.14000000000000001</v>
      </c>
      <c r="AG150" s="12">
        <v>2</v>
      </c>
      <c r="AH150" s="12">
        <v>2</v>
      </c>
      <c r="AI150" s="12">
        <v>2</v>
      </c>
      <c r="AJ150" s="12">
        <v>2</v>
      </c>
      <c r="AK150" s="12">
        <v>4</v>
      </c>
    </row>
    <row r="151" spans="2:37" ht="21" x14ac:dyDescent="0.35">
      <c r="B151" s="13">
        <v>134</v>
      </c>
      <c r="C151" s="9">
        <v>230994</v>
      </c>
      <c r="D151" s="21" t="s">
        <v>265</v>
      </c>
      <c r="E151" s="12" t="s">
        <v>45</v>
      </c>
      <c r="F151" s="12" t="s">
        <v>266</v>
      </c>
      <c r="G151" s="12">
        <v>1</v>
      </c>
      <c r="H151" s="12">
        <v>1</v>
      </c>
      <c r="I151" s="12">
        <v>160.71</v>
      </c>
      <c r="J151" s="18">
        <v>174.685</v>
      </c>
      <c r="K151" s="12">
        <v>0.28000000000000003</v>
      </c>
      <c r="L151" s="12">
        <v>8.4700000000000006</v>
      </c>
      <c r="M151" s="12">
        <v>13.44</v>
      </c>
      <c r="N151" s="12">
        <v>13.97</v>
      </c>
      <c r="O151" s="12">
        <v>0.94</v>
      </c>
      <c r="P151" s="12">
        <v>0.28999999999999998</v>
      </c>
      <c r="Q151" s="12">
        <v>2.16</v>
      </c>
      <c r="R151" s="12">
        <v>1.85</v>
      </c>
      <c r="S151" s="12">
        <v>5.92</v>
      </c>
      <c r="T151" s="12">
        <v>1.68</v>
      </c>
      <c r="U151" s="12">
        <v>0.51</v>
      </c>
      <c r="V151" s="12">
        <v>0.24</v>
      </c>
      <c r="W151" s="12">
        <v>0.34</v>
      </c>
      <c r="X151" s="12">
        <v>0.04</v>
      </c>
      <c r="Y151" s="12">
        <v>0.26</v>
      </c>
      <c r="Z151" s="12">
        <v>0.21</v>
      </c>
      <c r="AA151" s="12">
        <v>0.03</v>
      </c>
      <c r="AB151" s="12">
        <v>0.01</v>
      </c>
      <c r="AC151" s="12">
        <v>0.47</v>
      </c>
      <c r="AD151" s="12">
        <v>-0.43</v>
      </c>
      <c r="AE151" s="12">
        <v>3.71</v>
      </c>
      <c r="AF151" s="12">
        <v>0.12</v>
      </c>
      <c r="AG151" s="12">
        <v>2</v>
      </c>
      <c r="AH151" s="12">
        <v>3</v>
      </c>
      <c r="AI151" s="12">
        <v>2</v>
      </c>
      <c r="AJ151" s="12">
        <v>3</v>
      </c>
      <c r="AK151" s="12">
        <v>4</v>
      </c>
    </row>
    <row r="152" spans="2:37" ht="21" x14ac:dyDescent="0.35">
      <c r="B152" s="13">
        <v>135</v>
      </c>
      <c r="C152" s="9">
        <v>231034</v>
      </c>
      <c r="D152" s="21" t="s">
        <v>291</v>
      </c>
      <c r="E152" s="12" t="s">
        <v>58</v>
      </c>
      <c r="F152" s="12" t="s">
        <v>292</v>
      </c>
      <c r="G152" s="12">
        <v>2</v>
      </c>
      <c r="H152" s="12">
        <v>2</v>
      </c>
      <c r="I152" s="12">
        <v>161.79</v>
      </c>
      <c r="J152" s="18">
        <v>126.595</v>
      </c>
      <c r="K152" s="12">
        <v>0.32</v>
      </c>
      <c r="L152" s="12">
        <v>6.84</v>
      </c>
      <c r="M152" s="12">
        <v>11.4</v>
      </c>
      <c r="N152" s="12">
        <v>9.43</v>
      </c>
      <c r="O152" s="12">
        <v>-0.65</v>
      </c>
      <c r="P152" s="12">
        <v>-1.1499999999999999</v>
      </c>
      <c r="Q152" s="12">
        <v>2.42</v>
      </c>
      <c r="R152" s="12">
        <v>2.25</v>
      </c>
      <c r="S152" s="12">
        <v>-9.7100000000000009</v>
      </c>
      <c r="T152" s="12">
        <v>-0.39</v>
      </c>
      <c r="U152" s="12">
        <v>0.45</v>
      </c>
      <c r="V152" s="12">
        <v>0.3</v>
      </c>
      <c r="W152" s="12">
        <v>0.26</v>
      </c>
      <c r="X152" s="12">
        <v>0.04</v>
      </c>
      <c r="Y152" s="12">
        <v>0.31</v>
      </c>
      <c r="Z152" s="12">
        <v>0.33</v>
      </c>
      <c r="AA152" s="12">
        <v>0.03</v>
      </c>
      <c r="AB152" s="12">
        <v>0</v>
      </c>
      <c r="AC152" s="12">
        <v>-0.85</v>
      </c>
      <c r="AD152" s="12">
        <v>-0.64</v>
      </c>
      <c r="AE152" s="12">
        <v>2.54</v>
      </c>
      <c r="AF152" s="12">
        <v>0.11</v>
      </c>
      <c r="AG152" s="12">
        <v>2</v>
      </c>
      <c r="AH152" s="12">
        <v>2</v>
      </c>
      <c r="AI152" s="12">
        <v>1</v>
      </c>
      <c r="AJ152" s="12">
        <v>2</v>
      </c>
      <c r="AK152" s="12">
        <v>2</v>
      </c>
    </row>
    <row r="153" spans="2:37" ht="21" x14ac:dyDescent="0.35">
      <c r="B153" s="13">
        <v>136</v>
      </c>
      <c r="C153" s="9">
        <v>231040</v>
      </c>
      <c r="D153" s="21" t="s">
        <v>293</v>
      </c>
      <c r="E153" s="12" t="s">
        <v>75</v>
      </c>
      <c r="F153" s="12" t="s">
        <v>294</v>
      </c>
      <c r="G153" s="12">
        <v>3</v>
      </c>
      <c r="H153" s="12">
        <v>3</v>
      </c>
      <c r="I153" s="12">
        <v>162.74</v>
      </c>
      <c r="J153" s="18">
        <v>153.47499999999999</v>
      </c>
      <c r="K153" s="12">
        <v>0.55000000000000004</v>
      </c>
      <c r="L153" s="12">
        <v>9.0500000000000007</v>
      </c>
      <c r="M153" s="12">
        <v>14.15</v>
      </c>
      <c r="N153" s="12">
        <v>13.01</v>
      </c>
      <c r="O153" s="12">
        <v>0.63</v>
      </c>
      <c r="P153" s="12">
        <v>0.13</v>
      </c>
      <c r="Q153" s="12">
        <v>1.81</v>
      </c>
      <c r="R153" s="12">
        <v>1.93</v>
      </c>
      <c r="S153" s="12">
        <v>-7.5</v>
      </c>
      <c r="T153" s="12">
        <v>0.16</v>
      </c>
      <c r="U153" s="12">
        <v>0.5</v>
      </c>
      <c r="V153" s="12">
        <v>0.27</v>
      </c>
      <c r="W153" s="12">
        <v>0.3</v>
      </c>
      <c r="X153" s="12">
        <v>0.04</v>
      </c>
      <c r="Y153" s="12">
        <v>0.3</v>
      </c>
      <c r="Z153" s="12">
        <v>0.28000000000000003</v>
      </c>
      <c r="AA153" s="12">
        <v>0.04</v>
      </c>
      <c r="AB153" s="12">
        <v>0</v>
      </c>
      <c r="AC153" s="12">
        <v>-0.41</v>
      </c>
      <c r="AD153" s="12">
        <v>-0.56000000000000005</v>
      </c>
      <c r="AE153" s="12">
        <v>3.48</v>
      </c>
      <c r="AF153" s="12">
        <v>0.13</v>
      </c>
      <c r="AG153" s="12">
        <v>2</v>
      </c>
      <c r="AH153" s="12">
        <v>2</v>
      </c>
      <c r="AI153" s="12">
        <v>3</v>
      </c>
      <c r="AJ153" s="12">
        <v>2</v>
      </c>
      <c r="AK153" s="12">
        <v>2</v>
      </c>
    </row>
    <row r="154" spans="2:37" ht="21" x14ac:dyDescent="0.35">
      <c r="B154" s="13">
        <v>137</v>
      </c>
      <c r="C154" s="9">
        <v>231046</v>
      </c>
      <c r="D154" s="21" t="s">
        <v>295</v>
      </c>
      <c r="E154" s="12" t="s">
        <v>48</v>
      </c>
      <c r="F154" s="12" t="s">
        <v>296</v>
      </c>
      <c r="G154" s="12">
        <v>3</v>
      </c>
      <c r="H154" s="12">
        <v>3</v>
      </c>
      <c r="I154" s="12">
        <v>163.02000000000001</v>
      </c>
      <c r="J154" s="18">
        <v>132.76000000000002</v>
      </c>
      <c r="K154" s="12">
        <v>0.37</v>
      </c>
      <c r="L154" s="12">
        <v>8.9600000000000009</v>
      </c>
      <c r="M154" s="12">
        <v>13.85</v>
      </c>
      <c r="N154" s="12">
        <v>12.72</v>
      </c>
      <c r="O154" s="12">
        <v>-0.82</v>
      </c>
      <c r="P154" s="12">
        <v>-1.53</v>
      </c>
      <c r="Q154" s="12">
        <v>2.46</v>
      </c>
      <c r="R154" s="12">
        <v>2.17</v>
      </c>
      <c r="S154" s="12">
        <v>-3.1</v>
      </c>
      <c r="T154" s="12">
        <v>-1.55</v>
      </c>
      <c r="U154" s="12">
        <v>0.31</v>
      </c>
      <c r="V154" s="12">
        <v>0.22</v>
      </c>
      <c r="W154" s="12">
        <v>0.2</v>
      </c>
      <c r="X154" s="12">
        <v>0.04</v>
      </c>
      <c r="Y154" s="12">
        <v>0.21</v>
      </c>
      <c r="Z154" s="12">
        <v>0.22</v>
      </c>
      <c r="AA154" s="12">
        <v>0.02</v>
      </c>
      <c r="AB154" s="12">
        <v>0</v>
      </c>
      <c r="AC154" s="12">
        <v>0.51</v>
      </c>
      <c r="AD154" s="12">
        <v>-0.74</v>
      </c>
      <c r="AE154" s="12">
        <v>4.43</v>
      </c>
      <c r="AF154" s="12">
        <v>0.13</v>
      </c>
      <c r="AG154" s="12">
        <v>2</v>
      </c>
      <c r="AH154" s="12">
        <v>2</v>
      </c>
      <c r="AI154" s="12">
        <v>2</v>
      </c>
      <c r="AJ154" s="12">
        <v>2</v>
      </c>
      <c r="AK154" s="12">
        <v>2</v>
      </c>
    </row>
    <row r="155" spans="2:37" ht="21" x14ac:dyDescent="0.35">
      <c r="B155" s="13">
        <v>138</v>
      </c>
      <c r="C155" s="9">
        <v>231093</v>
      </c>
      <c r="D155" s="21" t="s">
        <v>280</v>
      </c>
      <c r="E155" s="12" t="s">
        <v>75</v>
      </c>
      <c r="F155" s="12" t="s">
        <v>281</v>
      </c>
      <c r="G155" s="12">
        <v>2</v>
      </c>
      <c r="H155" s="12">
        <v>2</v>
      </c>
      <c r="I155" s="12">
        <v>162.09</v>
      </c>
      <c r="J155" s="18">
        <v>164.34500000000003</v>
      </c>
      <c r="K155" s="12">
        <v>0.59</v>
      </c>
      <c r="L155" s="12">
        <v>10.97</v>
      </c>
      <c r="M155" s="12">
        <v>16.48</v>
      </c>
      <c r="N155" s="12">
        <v>16.41</v>
      </c>
      <c r="O155" s="12">
        <v>0.28000000000000003</v>
      </c>
      <c r="P155" s="12">
        <v>-0.05</v>
      </c>
      <c r="Q155" s="12">
        <v>2.04</v>
      </c>
      <c r="R155" s="12">
        <v>2.06</v>
      </c>
      <c r="S155" s="12">
        <v>-1.26</v>
      </c>
      <c r="T155" s="12">
        <v>1.8</v>
      </c>
      <c r="U155" s="12">
        <v>0.44</v>
      </c>
      <c r="V155" s="12">
        <v>0.2</v>
      </c>
      <c r="W155" s="12">
        <v>0.28000000000000003</v>
      </c>
      <c r="X155" s="12">
        <v>0.03</v>
      </c>
      <c r="Y155" s="12">
        <v>0.22</v>
      </c>
      <c r="Z155" s="12">
        <v>0.21</v>
      </c>
      <c r="AA155" s="12">
        <v>0.05</v>
      </c>
      <c r="AB155" s="12">
        <v>0</v>
      </c>
      <c r="AC155" s="12">
        <v>-0.59</v>
      </c>
      <c r="AD155" s="12">
        <v>-0.59</v>
      </c>
      <c r="AE155" s="12">
        <v>4.43</v>
      </c>
      <c r="AF155" s="12">
        <v>0.2</v>
      </c>
      <c r="AG155" s="12">
        <v>2</v>
      </c>
      <c r="AH155" s="12">
        <v>2</v>
      </c>
      <c r="AI155" s="12">
        <v>2</v>
      </c>
      <c r="AJ155" s="12">
        <v>2</v>
      </c>
      <c r="AK155" s="12">
        <v>4</v>
      </c>
    </row>
    <row r="156" spans="2:37" ht="21" x14ac:dyDescent="0.35">
      <c r="B156" s="13">
        <v>139</v>
      </c>
      <c r="C156" s="9">
        <v>231139</v>
      </c>
      <c r="D156" s="21" t="s">
        <v>271</v>
      </c>
      <c r="E156" s="12" t="s">
        <v>48</v>
      </c>
      <c r="F156" s="12" t="s">
        <v>272</v>
      </c>
      <c r="G156" s="12">
        <v>2</v>
      </c>
      <c r="H156" s="12">
        <v>2</v>
      </c>
      <c r="I156" s="12">
        <v>159.41999999999999</v>
      </c>
      <c r="J156" s="18">
        <v>147.33000000000004</v>
      </c>
      <c r="K156" s="12">
        <v>0.53</v>
      </c>
      <c r="L156" s="12">
        <v>9</v>
      </c>
      <c r="M156" s="12">
        <v>13.73</v>
      </c>
      <c r="N156" s="12">
        <v>12.14</v>
      </c>
      <c r="O156" s="12">
        <v>-0.68</v>
      </c>
      <c r="P156" s="12">
        <v>-1.41</v>
      </c>
      <c r="Q156" s="12">
        <v>2.0699999999999998</v>
      </c>
      <c r="R156" s="12">
        <v>1.84</v>
      </c>
      <c r="S156" s="12">
        <v>5.01</v>
      </c>
      <c r="T156" s="12">
        <v>0.53</v>
      </c>
      <c r="U156" s="12">
        <v>0.34</v>
      </c>
      <c r="V156" s="12">
        <v>0.2</v>
      </c>
      <c r="W156" s="12">
        <v>0.2</v>
      </c>
      <c r="X156" s="12">
        <v>0.03</v>
      </c>
      <c r="Y156" s="12">
        <v>0.22</v>
      </c>
      <c r="Z156" s="12">
        <v>0.19</v>
      </c>
      <c r="AA156" s="12">
        <v>0.03</v>
      </c>
      <c r="AB156" s="12">
        <v>0.01</v>
      </c>
      <c r="AC156" s="12">
        <v>0.1</v>
      </c>
      <c r="AD156" s="12">
        <v>-0.63</v>
      </c>
      <c r="AE156" s="12">
        <v>3.59</v>
      </c>
      <c r="AF156" s="12">
        <v>0.1</v>
      </c>
      <c r="AG156" s="12">
        <v>2</v>
      </c>
      <c r="AH156" s="12">
        <v>2</v>
      </c>
      <c r="AI156" s="12">
        <v>1</v>
      </c>
      <c r="AJ156" s="12">
        <v>3</v>
      </c>
      <c r="AK156" s="12">
        <v>5</v>
      </c>
    </row>
    <row r="157" spans="2:37" ht="21" x14ac:dyDescent="0.35">
      <c r="B157" s="13">
        <v>140</v>
      </c>
      <c r="C157" s="9">
        <v>231146</v>
      </c>
      <c r="D157" s="21" t="s">
        <v>307</v>
      </c>
      <c r="E157" s="12" t="s">
        <v>75</v>
      </c>
      <c r="F157" s="12" t="s">
        <v>308</v>
      </c>
      <c r="G157" s="12">
        <v>2</v>
      </c>
      <c r="H157" s="12">
        <v>2</v>
      </c>
      <c r="I157" s="12">
        <v>161.47</v>
      </c>
      <c r="J157" s="18">
        <v>155.74499999999998</v>
      </c>
      <c r="K157" s="12">
        <v>0.54</v>
      </c>
      <c r="L157" s="12">
        <v>10.5</v>
      </c>
      <c r="M157" s="12">
        <v>15.69</v>
      </c>
      <c r="N157" s="12">
        <v>15.67</v>
      </c>
      <c r="O157" s="12">
        <v>0.5</v>
      </c>
      <c r="P157" s="12">
        <v>0.15</v>
      </c>
      <c r="Q157" s="12">
        <v>1.64</v>
      </c>
      <c r="R157" s="12">
        <v>1.69</v>
      </c>
      <c r="S157" s="12">
        <v>-4.01</v>
      </c>
      <c r="T157" s="12">
        <v>1.1499999999999999</v>
      </c>
      <c r="U157" s="12">
        <v>0.44</v>
      </c>
      <c r="V157" s="12">
        <v>0.23</v>
      </c>
      <c r="W157" s="12">
        <v>0.27</v>
      </c>
      <c r="X157" s="12">
        <v>0.03</v>
      </c>
      <c r="Y157" s="12">
        <v>0.27</v>
      </c>
      <c r="Z157" s="12">
        <v>0.25</v>
      </c>
      <c r="AA157" s="12">
        <v>0.04</v>
      </c>
      <c r="AB157" s="12">
        <v>0</v>
      </c>
      <c r="AC157" s="12">
        <v>0.16</v>
      </c>
      <c r="AD157" s="12">
        <v>-0.52</v>
      </c>
      <c r="AE157" s="12">
        <v>4.3600000000000003</v>
      </c>
      <c r="AF157" s="12">
        <v>0.2</v>
      </c>
      <c r="AG157" s="12">
        <v>1</v>
      </c>
      <c r="AH157" s="12">
        <v>2</v>
      </c>
      <c r="AI157" s="12">
        <v>2</v>
      </c>
      <c r="AJ157" s="12">
        <v>3</v>
      </c>
      <c r="AK157" s="12">
        <v>4</v>
      </c>
    </row>
    <row r="158" spans="2:37" ht="21" x14ac:dyDescent="0.35">
      <c r="B158" s="13">
        <v>141</v>
      </c>
      <c r="C158" s="9">
        <v>231149</v>
      </c>
      <c r="D158" s="21" t="s">
        <v>309</v>
      </c>
      <c r="E158" s="12" t="s">
        <v>48</v>
      </c>
      <c r="F158" s="12" t="s">
        <v>310</v>
      </c>
      <c r="G158" s="12">
        <v>2</v>
      </c>
      <c r="H158" s="12">
        <v>2</v>
      </c>
      <c r="I158" s="12">
        <v>164.55</v>
      </c>
      <c r="J158" s="18">
        <v>144.19500000000002</v>
      </c>
      <c r="K158" s="12">
        <v>0.31</v>
      </c>
      <c r="L158" s="12">
        <v>7.68</v>
      </c>
      <c r="M158" s="12">
        <v>12.35</v>
      </c>
      <c r="N158" s="12">
        <v>10.53</v>
      </c>
      <c r="O158" s="12">
        <v>-0.25</v>
      </c>
      <c r="P158" s="12">
        <v>-0.62</v>
      </c>
      <c r="Q158" s="12">
        <v>3.53</v>
      </c>
      <c r="R158" s="12">
        <v>3.11</v>
      </c>
      <c r="S158" s="12">
        <v>-2.71</v>
      </c>
      <c r="T158" s="12">
        <v>7.0000000000000007E-2</v>
      </c>
      <c r="U158" s="12">
        <v>0.31</v>
      </c>
      <c r="V158" s="12">
        <v>0.22</v>
      </c>
      <c r="W158" s="12">
        <v>0.2</v>
      </c>
      <c r="X158" s="12">
        <v>0.04</v>
      </c>
      <c r="Y158" s="12">
        <v>0.21</v>
      </c>
      <c r="Z158" s="12">
        <v>0.2</v>
      </c>
      <c r="AA158" s="12">
        <v>0.02</v>
      </c>
      <c r="AB158" s="12">
        <v>0</v>
      </c>
      <c r="AC158" s="12">
        <v>-0.48</v>
      </c>
      <c r="AD158" s="12">
        <v>-0.72</v>
      </c>
      <c r="AE158" s="12">
        <v>2.61</v>
      </c>
      <c r="AF158" s="12">
        <v>0.14000000000000001</v>
      </c>
      <c r="AG158" s="12">
        <v>1</v>
      </c>
      <c r="AH158" s="12">
        <v>2</v>
      </c>
      <c r="AI158" s="12">
        <v>2</v>
      </c>
      <c r="AJ158" s="12">
        <v>3</v>
      </c>
      <c r="AK158" s="12">
        <v>4</v>
      </c>
    </row>
    <row r="159" spans="2:37" ht="21" x14ac:dyDescent="0.35">
      <c r="B159" s="13">
        <v>142</v>
      </c>
      <c r="C159" s="9">
        <v>231164</v>
      </c>
      <c r="D159" s="21" t="s">
        <v>311</v>
      </c>
      <c r="E159" s="12" t="s">
        <v>58</v>
      </c>
      <c r="F159" s="12" t="s">
        <v>312</v>
      </c>
      <c r="G159" s="12">
        <v>1</v>
      </c>
      <c r="H159" s="12">
        <v>1</v>
      </c>
      <c r="I159" s="12">
        <v>161.19999999999999</v>
      </c>
      <c r="J159" s="18">
        <v>145.94500000000002</v>
      </c>
      <c r="K159" s="12">
        <v>0.61</v>
      </c>
      <c r="L159" s="12">
        <v>9.76</v>
      </c>
      <c r="M159" s="12">
        <v>13.94</v>
      </c>
      <c r="N159" s="12">
        <v>13.49</v>
      </c>
      <c r="O159" s="12">
        <v>-0.48</v>
      </c>
      <c r="P159" s="12">
        <v>-0.95</v>
      </c>
      <c r="Q159" s="12">
        <v>1.38</v>
      </c>
      <c r="R159" s="12">
        <v>1.47</v>
      </c>
      <c r="S159" s="12">
        <v>-4.04</v>
      </c>
      <c r="T159" s="12">
        <v>0.37</v>
      </c>
      <c r="U159" s="12">
        <v>0.53</v>
      </c>
      <c r="V159" s="12">
        <v>0.3</v>
      </c>
      <c r="W159" s="12">
        <v>0.31</v>
      </c>
      <c r="X159" s="12">
        <v>0.04</v>
      </c>
      <c r="Y159" s="12">
        <v>0.36</v>
      </c>
      <c r="Z159" s="12">
        <v>0.36</v>
      </c>
      <c r="AA159" s="12">
        <v>0.03</v>
      </c>
      <c r="AB159" s="12">
        <v>-0.01</v>
      </c>
      <c r="AC159" s="12">
        <v>-0.47</v>
      </c>
      <c r="AD159" s="12">
        <v>-0.66</v>
      </c>
      <c r="AE159" s="12">
        <v>4.75</v>
      </c>
      <c r="AF159" s="12">
        <v>0.12</v>
      </c>
      <c r="AG159" s="12">
        <v>1</v>
      </c>
      <c r="AH159" s="12">
        <v>2</v>
      </c>
      <c r="AI159" s="12">
        <v>2</v>
      </c>
      <c r="AJ159" s="12">
        <v>3</v>
      </c>
      <c r="AK159" s="12">
        <v>3</v>
      </c>
    </row>
    <row r="160" spans="2:37" ht="21" x14ac:dyDescent="0.35">
      <c r="B160" s="13">
        <v>143</v>
      </c>
      <c r="C160" s="9">
        <v>231169</v>
      </c>
      <c r="D160" s="21" t="s">
        <v>313</v>
      </c>
      <c r="E160" s="12" t="s">
        <v>58</v>
      </c>
      <c r="F160" s="12" t="s">
        <v>314</v>
      </c>
      <c r="G160" s="12">
        <v>2</v>
      </c>
      <c r="H160" s="12">
        <v>1</v>
      </c>
      <c r="I160" s="12">
        <v>162.44</v>
      </c>
      <c r="J160" s="18">
        <v>136.82500000000002</v>
      </c>
      <c r="K160" s="12">
        <v>0.62</v>
      </c>
      <c r="L160" s="12">
        <v>9.39</v>
      </c>
      <c r="M160" s="12">
        <v>14.13</v>
      </c>
      <c r="N160" s="12">
        <v>12.79</v>
      </c>
      <c r="O160" s="12">
        <v>-0.74</v>
      </c>
      <c r="P160" s="12">
        <v>-1.1100000000000001</v>
      </c>
      <c r="Q160" s="12">
        <v>1.65</v>
      </c>
      <c r="R160" s="12">
        <v>1.75</v>
      </c>
      <c r="S160" s="12">
        <v>-8</v>
      </c>
      <c r="T160" s="12">
        <v>0.06</v>
      </c>
      <c r="U160" s="12">
        <v>0.48</v>
      </c>
      <c r="V160" s="12">
        <v>0.28999999999999998</v>
      </c>
      <c r="W160" s="12">
        <v>0.28000000000000003</v>
      </c>
      <c r="X160" s="12">
        <v>0.04</v>
      </c>
      <c r="Y160" s="12">
        <v>0.33</v>
      </c>
      <c r="Z160" s="12">
        <v>0.34</v>
      </c>
      <c r="AA160" s="12">
        <v>0.03</v>
      </c>
      <c r="AB160" s="12">
        <v>-0.01</v>
      </c>
      <c r="AC160" s="12">
        <v>-0.85</v>
      </c>
      <c r="AD160" s="12">
        <v>-0.69</v>
      </c>
      <c r="AE160" s="12">
        <v>4.0599999999999996</v>
      </c>
      <c r="AF160" s="12">
        <v>0.14000000000000001</v>
      </c>
      <c r="AG160" s="12">
        <v>2</v>
      </c>
      <c r="AH160" s="12">
        <v>2</v>
      </c>
      <c r="AI160" s="12">
        <v>2</v>
      </c>
      <c r="AJ160" s="12">
        <v>3</v>
      </c>
      <c r="AK160" s="12">
        <v>4</v>
      </c>
    </row>
    <row r="161" spans="2:37" ht="21" x14ac:dyDescent="0.35">
      <c r="B161" s="13">
        <v>144</v>
      </c>
      <c r="C161" s="9">
        <v>231177</v>
      </c>
      <c r="D161" s="21" t="s">
        <v>317</v>
      </c>
      <c r="E161" s="12" t="s">
        <v>75</v>
      </c>
      <c r="F161" s="12" t="s">
        <v>318</v>
      </c>
      <c r="G161" s="12">
        <v>2</v>
      </c>
      <c r="H161" s="12">
        <v>2</v>
      </c>
      <c r="I161" s="12">
        <v>161.38</v>
      </c>
      <c r="J161" s="18">
        <v>169.095</v>
      </c>
      <c r="K161" s="12">
        <v>0.4</v>
      </c>
      <c r="L161" s="12">
        <v>8.67</v>
      </c>
      <c r="M161" s="12">
        <v>13.12</v>
      </c>
      <c r="N161" s="12">
        <v>12.47</v>
      </c>
      <c r="O161" s="12">
        <v>0.97</v>
      </c>
      <c r="P161" s="12">
        <v>0.63</v>
      </c>
      <c r="Q161" s="12">
        <v>2.3199999999999998</v>
      </c>
      <c r="R161" s="12">
        <v>2.16</v>
      </c>
      <c r="S161" s="12">
        <v>1.77</v>
      </c>
      <c r="T161" s="12">
        <v>2.2799999999999998</v>
      </c>
      <c r="U161" s="12">
        <v>0.42</v>
      </c>
      <c r="V161" s="12">
        <v>0.25</v>
      </c>
      <c r="W161" s="12">
        <v>0.27</v>
      </c>
      <c r="X161" s="12">
        <v>0.04</v>
      </c>
      <c r="Y161" s="12">
        <v>0.26</v>
      </c>
      <c r="Z161" s="12">
        <v>0.24</v>
      </c>
      <c r="AA161" s="12">
        <v>0.03</v>
      </c>
      <c r="AB161" s="12">
        <v>0.01</v>
      </c>
      <c r="AC161" s="12">
        <v>-7.0000000000000007E-2</v>
      </c>
      <c r="AD161" s="12">
        <v>-0.36</v>
      </c>
      <c r="AE161" s="12">
        <v>2.91</v>
      </c>
      <c r="AF161" s="12">
        <v>0.18</v>
      </c>
      <c r="AG161" s="12">
        <v>1</v>
      </c>
      <c r="AH161" s="12">
        <v>2</v>
      </c>
      <c r="AI161" s="12">
        <v>2</v>
      </c>
      <c r="AJ161" s="12">
        <v>3</v>
      </c>
      <c r="AK161" s="12">
        <v>4</v>
      </c>
    </row>
    <row r="162" spans="2:37" ht="21" x14ac:dyDescent="0.35">
      <c r="B162" s="13">
        <v>145</v>
      </c>
      <c r="C162" s="9">
        <v>231201</v>
      </c>
      <c r="D162" s="21" t="s">
        <v>297</v>
      </c>
      <c r="E162" s="12" t="s">
        <v>48</v>
      </c>
      <c r="F162" s="12" t="s">
        <v>298</v>
      </c>
      <c r="G162" s="12">
        <v>1</v>
      </c>
      <c r="H162" s="12">
        <v>1</v>
      </c>
      <c r="I162" s="12">
        <v>160.61000000000001</v>
      </c>
      <c r="J162" s="18">
        <v>148.08500000000001</v>
      </c>
      <c r="K162" s="12">
        <v>0.49</v>
      </c>
      <c r="L162" s="12">
        <v>9.3699999999999992</v>
      </c>
      <c r="M162" s="12">
        <v>13.78</v>
      </c>
      <c r="N162" s="12">
        <v>12.73</v>
      </c>
      <c r="O162" s="12">
        <v>-0.62</v>
      </c>
      <c r="P162" s="12">
        <v>-1.08</v>
      </c>
      <c r="Q162" s="12">
        <v>2.72</v>
      </c>
      <c r="R162" s="12">
        <v>2.4300000000000002</v>
      </c>
      <c r="S162" s="12">
        <v>2.4500000000000002</v>
      </c>
      <c r="T162" s="12">
        <v>-0.12</v>
      </c>
      <c r="U162" s="12">
        <v>0.33</v>
      </c>
      <c r="V162" s="12">
        <v>0.17</v>
      </c>
      <c r="W162" s="12">
        <v>0.21</v>
      </c>
      <c r="X162" s="12">
        <v>0.04</v>
      </c>
      <c r="Y162" s="12">
        <v>0.2</v>
      </c>
      <c r="Z162" s="12">
        <v>0.18</v>
      </c>
      <c r="AA162" s="12">
        <v>0.04</v>
      </c>
      <c r="AB162" s="12">
        <v>0</v>
      </c>
      <c r="AC162" s="12">
        <v>0.11</v>
      </c>
      <c r="AD162" s="12">
        <v>-0.72</v>
      </c>
      <c r="AE162" s="12">
        <v>3.86</v>
      </c>
      <c r="AF162" s="12">
        <v>0.15</v>
      </c>
      <c r="AG162" s="12">
        <v>1</v>
      </c>
      <c r="AH162" s="12">
        <v>2</v>
      </c>
      <c r="AI162" s="12">
        <v>1</v>
      </c>
      <c r="AJ162" s="12">
        <v>2</v>
      </c>
      <c r="AK162" s="12">
        <v>5</v>
      </c>
    </row>
    <row r="163" spans="2:37" ht="21" x14ac:dyDescent="0.35">
      <c r="B163" s="13">
        <v>146</v>
      </c>
      <c r="C163" s="9">
        <v>231243</v>
      </c>
      <c r="D163" s="21" t="s">
        <v>284</v>
      </c>
      <c r="E163" s="12" t="s">
        <v>58</v>
      </c>
      <c r="F163" s="12" t="s">
        <v>285</v>
      </c>
      <c r="G163" s="12">
        <v>2</v>
      </c>
      <c r="H163" s="12">
        <v>2</v>
      </c>
      <c r="I163" s="12">
        <v>163.68</v>
      </c>
      <c r="J163" s="18">
        <v>143.55500000000001</v>
      </c>
      <c r="K163" s="12">
        <v>0.53</v>
      </c>
      <c r="L163" s="12">
        <v>8.89</v>
      </c>
      <c r="M163" s="12">
        <v>14.11</v>
      </c>
      <c r="N163" s="12">
        <v>12.43</v>
      </c>
      <c r="O163" s="12">
        <v>-0.62</v>
      </c>
      <c r="P163" s="12">
        <v>-1.25</v>
      </c>
      <c r="Q163" s="12">
        <v>1.6</v>
      </c>
      <c r="R163" s="12">
        <v>1.62</v>
      </c>
      <c r="S163" s="12">
        <v>-7.54</v>
      </c>
      <c r="T163" s="12">
        <v>-0.77</v>
      </c>
      <c r="U163" s="12">
        <v>0.54</v>
      </c>
      <c r="V163" s="12">
        <v>0.31</v>
      </c>
      <c r="W163" s="12">
        <v>0.31</v>
      </c>
      <c r="X163" s="12">
        <v>0.04</v>
      </c>
      <c r="Y163" s="12">
        <v>0.37</v>
      </c>
      <c r="Z163" s="12">
        <v>0.37</v>
      </c>
      <c r="AA163" s="12">
        <v>0.04</v>
      </c>
      <c r="AB163" s="12">
        <v>-0.01</v>
      </c>
      <c r="AC163" s="12">
        <v>-1.1399999999999999</v>
      </c>
      <c r="AD163" s="12">
        <v>-0.7</v>
      </c>
      <c r="AE163" s="12">
        <v>3.92</v>
      </c>
      <c r="AF163" s="12">
        <v>0.14000000000000001</v>
      </c>
      <c r="AG163" s="12">
        <v>2</v>
      </c>
      <c r="AH163" s="12">
        <v>1</v>
      </c>
      <c r="AI163" s="12">
        <v>1</v>
      </c>
      <c r="AJ163" s="12">
        <v>2</v>
      </c>
      <c r="AK163" s="12">
        <v>3</v>
      </c>
    </row>
    <row r="164" spans="2:37" ht="21" x14ac:dyDescent="0.35">
      <c r="B164" s="13">
        <v>147</v>
      </c>
      <c r="C164" s="9">
        <v>231263</v>
      </c>
      <c r="D164" s="21" t="s">
        <v>286</v>
      </c>
      <c r="E164" s="12" t="s">
        <v>75</v>
      </c>
      <c r="F164" s="12" t="s">
        <v>287</v>
      </c>
      <c r="G164" s="12">
        <v>1</v>
      </c>
      <c r="H164" s="12">
        <v>1</v>
      </c>
      <c r="I164" s="12">
        <v>160.87</v>
      </c>
      <c r="J164" s="18">
        <v>161.77999999999997</v>
      </c>
      <c r="K164" s="12">
        <v>0.53</v>
      </c>
      <c r="L164" s="12">
        <v>9.44</v>
      </c>
      <c r="M164" s="12">
        <v>14.42</v>
      </c>
      <c r="N164" s="12">
        <v>13.44</v>
      </c>
      <c r="O164" s="12">
        <v>0.43</v>
      </c>
      <c r="P164" s="12">
        <v>0.05</v>
      </c>
      <c r="Q164" s="12">
        <v>1.9</v>
      </c>
      <c r="R164" s="12">
        <v>1.95</v>
      </c>
      <c r="S164" s="12">
        <v>0.01</v>
      </c>
      <c r="T164" s="12">
        <v>2.44</v>
      </c>
      <c r="U164" s="12">
        <v>0.45</v>
      </c>
      <c r="V164" s="12">
        <v>0.23</v>
      </c>
      <c r="W164" s="12">
        <v>0.28999999999999998</v>
      </c>
      <c r="X164" s="12">
        <v>0.04</v>
      </c>
      <c r="Y164" s="12">
        <v>0.24</v>
      </c>
      <c r="Z164" s="12">
        <v>0.22</v>
      </c>
      <c r="AA164" s="12">
        <v>0.04</v>
      </c>
      <c r="AB164" s="12">
        <v>0</v>
      </c>
      <c r="AC164" s="12">
        <v>-0.3</v>
      </c>
      <c r="AD164" s="12">
        <v>-0.51</v>
      </c>
      <c r="AE164" s="12">
        <v>3.46</v>
      </c>
      <c r="AF164" s="12">
        <v>0.18</v>
      </c>
      <c r="AG164" s="12">
        <v>2</v>
      </c>
      <c r="AH164" s="12">
        <v>2</v>
      </c>
      <c r="AI164" s="12">
        <v>2</v>
      </c>
      <c r="AJ164" s="12">
        <v>2</v>
      </c>
      <c r="AK164" s="12">
        <v>5</v>
      </c>
    </row>
    <row r="165" spans="2:37" ht="21" x14ac:dyDescent="0.35">
      <c r="B165" s="13">
        <v>148</v>
      </c>
      <c r="C165" s="9">
        <v>231274</v>
      </c>
      <c r="D165" s="21" t="s">
        <v>275</v>
      </c>
      <c r="E165" s="12" t="s">
        <v>75</v>
      </c>
      <c r="F165" s="12" t="s">
        <v>276</v>
      </c>
      <c r="G165" s="12">
        <v>2</v>
      </c>
      <c r="H165" s="12">
        <v>2</v>
      </c>
      <c r="I165" s="12">
        <v>163.34</v>
      </c>
      <c r="J165" s="18">
        <v>144</v>
      </c>
      <c r="K165" s="12">
        <v>0.47</v>
      </c>
      <c r="L165" s="12">
        <v>9.51</v>
      </c>
      <c r="M165" s="12">
        <v>14.11</v>
      </c>
      <c r="N165" s="12">
        <v>13.24</v>
      </c>
      <c r="O165" s="12">
        <v>0.35</v>
      </c>
      <c r="P165" s="12">
        <v>0.19</v>
      </c>
      <c r="Q165" s="12">
        <v>2.68</v>
      </c>
      <c r="R165" s="12">
        <v>2.54</v>
      </c>
      <c r="S165" s="12">
        <v>-10.95</v>
      </c>
      <c r="T165" s="12">
        <v>-1.32</v>
      </c>
      <c r="U165" s="12">
        <v>0.42</v>
      </c>
      <c r="V165" s="12">
        <v>0.2</v>
      </c>
      <c r="W165" s="12">
        <v>0.26</v>
      </c>
      <c r="X165" s="12">
        <v>0.03</v>
      </c>
      <c r="Y165" s="12">
        <v>0.22</v>
      </c>
      <c r="Z165" s="12">
        <v>0.21</v>
      </c>
      <c r="AA165" s="12">
        <v>0.04</v>
      </c>
      <c r="AB165" s="12">
        <v>0</v>
      </c>
      <c r="AC165" s="12">
        <v>0.04</v>
      </c>
      <c r="AD165" s="12">
        <v>-0.55000000000000004</v>
      </c>
      <c r="AE165" s="12">
        <v>3.71</v>
      </c>
      <c r="AF165" s="12">
        <v>0.23</v>
      </c>
      <c r="AG165" s="12">
        <v>1</v>
      </c>
      <c r="AH165" s="12">
        <v>2</v>
      </c>
      <c r="AI165" s="12">
        <v>1</v>
      </c>
      <c r="AJ165" s="12">
        <v>3</v>
      </c>
      <c r="AK165" s="12">
        <v>4</v>
      </c>
    </row>
    <row r="166" spans="2:37" ht="21" x14ac:dyDescent="0.35">
      <c r="B166" s="13">
        <v>149</v>
      </c>
      <c r="C166" s="9">
        <v>231349</v>
      </c>
      <c r="D166" s="21" t="s">
        <v>301</v>
      </c>
      <c r="E166" s="12" t="s">
        <v>58</v>
      </c>
      <c r="F166" s="12" t="s">
        <v>302</v>
      </c>
      <c r="G166" s="12">
        <v>1</v>
      </c>
      <c r="H166" s="12">
        <v>1</v>
      </c>
      <c r="I166" s="12">
        <v>160.88999999999999</v>
      </c>
      <c r="J166" s="18">
        <v>130.79</v>
      </c>
      <c r="K166" s="12">
        <v>0.54</v>
      </c>
      <c r="L166" s="12">
        <v>8.11</v>
      </c>
      <c r="M166" s="12">
        <v>12.61</v>
      </c>
      <c r="N166" s="12">
        <v>10.44</v>
      </c>
      <c r="O166" s="12">
        <v>-0.6</v>
      </c>
      <c r="P166" s="12">
        <v>-1.1000000000000001</v>
      </c>
      <c r="Q166" s="12">
        <v>1.54</v>
      </c>
      <c r="R166" s="12">
        <v>1.66</v>
      </c>
      <c r="S166" s="12">
        <v>-9.6</v>
      </c>
      <c r="T166" s="12">
        <v>-1.1299999999999999</v>
      </c>
      <c r="U166" s="12">
        <v>0.5</v>
      </c>
      <c r="V166" s="12">
        <v>0.3</v>
      </c>
      <c r="W166" s="12">
        <v>0.28999999999999998</v>
      </c>
      <c r="X166" s="12">
        <v>0.04</v>
      </c>
      <c r="Y166" s="12">
        <v>0.34</v>
      </c>
      <c r="Z166" s="12">
        <v>0.35</v>
      </c>
      <c r="AA166" s="12">
        <v>0.04</v>
      </c>
      <c r="AB166" s="12">
        <v>-0.01</v>
      </c>
      <c r="AC166" s="12">
        <v>-0.87</v>
      </c>
      <c r="AD166" s="12">
        <v>-0.63</v>
      </c>
      <c r="AE166" s="12">
        <v>3.51</v>
      </c>
      <c r="AF166" s="12">
        <v>0.14000000000000001</v>
      </c>
      <c r="AG166" s="12">
        <v>1</v>
      </c>
      <c r="AH166" s="12">
        <v>2</v>
      </c>
      <c r="AI166" s="12">
        <v>2</v>
      </c>
      <c r="AJ166" s="12">
        <v>2</v>
      </c>
      <c r="AK166" s="12">
        <v>5</v>
      </c>
    </row>
    <row r="167" spans="2:37" ht="21" x14ac:dyDescent="0.35">
      <c r="B167" s="13">
        <v>150</v>
      </c>
      <c r="C167" s="9">
        <v>231361</v>
      </c>
      <c r="D167" s="21" t="s">
        <v>303</v>
      </c>
      <c r="E167" s="12" t="s">
        <v>48</v>
      </c>
      <c r="F167" s="12" t="s">
        <v>304</v>
      </c>
      <c r="G167" s="12">
        <v>1</v>
      </c>
      <c r="H167" s="12">
        <v>1</v>
      </c>
      <c r="I167" s="12">
        <v>158.96</v>
      </c>
      <c r="J167" s="18">
        <v>146.46</v>
      </c>
      <c r="K167" s="12">
        <v>0.5</v>
      </c>
      <c r="L167" s="12">
        <v>9.19</v>
      </c>
      <c r="M167" s="12">
        <v>13.2</v>
      </c>
      <c r="N167" s="12">
        <v>11.94</v>
      </c>
      <c r="O167" s="12">
        <v>-0.11</v>
      </c>
      <c r="P167" s="12">
        <v>-0.28999999999999998</v>
      </c>
      <c r="Q167" s="12">
        <v>2.27</v>
      </c>
      <c r="R167" s="12">
        <v>2.2000000000000002</v>
      </c>
      <c r="S167" s="12">
        <v>1.57</v>
      </c>
      <c r="T167" s="12">
        <v>1.52</v>
      </c>
      <c r="U167" s="12">
        <v>0.31</v>
      </c>
      <c r="V167" s="12">
        <v>0.2</v>
      </c>
      <c r="W167" s="12">
        <v>0.2</v>
      </c>
      <c r="X167" s="12">
        <v>0.04</v>
      </c>
      <c r="Y167" s="12">
        <v>0.2</v>
      </c>
      <c r="Z167" s="12">
        <v>0.19</v>
      </c>
      <c r="AA167" s="12">
        <v>0.02</v>
      </c>
      <c r="AB167" s="12">
        <v>0</v>
      </c>
      <c r="AC167" s="12">
        <v>0.09</v>
      </c>
      <c r="AD167" s="12">
        <v>-0.56999999999999995</v>
      </c>
      <c r="AE167" s="12">
        <v>3.36</v>
      </c>
      <c r="AF167" s="12">
        <v>0.15</v>
      </c>
      <c r="AG167" s="12">
        <v>1</v>
      </c>
      <c r="AH167" s="12">
        <v>2</v>
      </c>
      <c r="AI167" s="12">
        <v>2</v>
      </c>
      <c r="AJ167" s="12">
        <v>2</v>
      </c>
      <c r="AK167" s="12">
        <v>3</v>
      </c>
    </row>
    <row r="168" spans="2:37" ht="21" x14ac:dyDescent="0.35">
      <c r="B168" s="13">
        <v>151</v>
      </c>
      <c r="C168" s="9">
        <v>230397</v>
      </c>
      <c r="D168" s="21" t="s">
        <v>333</v>
      </c>
      <c r="E168" s="12" t="s">
        <v>45</v>
      </c>
      <c r="F168" s="12" t="s">
        <v>334</v>
      </c>
      <c r="G168" s="12">
        <v>3</v>
      </c>
      <c r="H168" s="12">
        <v>3</v>
      </c>
      <c r="I168" s="12">
        <v>158.51</v>
      </c>
      <c r="J168" s="18">
        <v>141.27500000000003</v>
      </c>
      <c r="K168" s="12">
        <v>0.24</v>
      </c>
      <c r="L168" s="12">
        <v>7.59</v>
      </c>
      <c r="M168" s="12">
        <v>12.09</v>
      </c>
      <c r="N168" s="12">
        <v>12.27</v>
      </c>
      <c r="O168" s="12">
        <v>0.2</v>
      </c>
      <c r="P168" s="12">
        <v>-0.68</v>
      </c>
      <c r="Q168" s="12">
        <v>1.99</v>
      </c>
      <c r="R168" s="12">
        <v>1.69</v>
      </c>
      <c r="S168" s="12">
        <v>-1.32</v>
      </c>
      <c r="T168" s="12">
        <v>0.27</v>
      </c>
      <c r="U168" s="12">
        <v>0.43</v>
      </c>
      <c r="V168" s="12">
        <v>0.26</v>
      </c>
      <c r="W168" s="12">
        <v>0.28000000000000003</v>
      </c>
      <c r="X168" s="12">
        <v>0.04</v>
      </c>
      <c r="Y168" s="12">
        <v>0.25</v>
      </c>
      <c r="Z168" s="12">
        <v>0.22</v>
      </c>
      <c r="AA168" s="12">
        <v>0.03</v>
      </c>
      <c r="AB168" s="12">
        <v>0.02</v>
      </c>
      <c r="AC168" s="12">
        <v>1.01</v>
      </c>
      <c r="AD168" s="12">
        <v>-0.42</v>
      </c>
      <c r="AE168" s="12">
        <v>4.22</v>
      </c>
      <c r="AF168" s="12">
        <v>0.09</v>
      </c>
      <c r="AG168" s="12">
        <v>2</v>
      </c>
      <c r="AH168" s="12">
        <v>2</v>
      </c>
      <c r="AI168" s="12">
        <v>2</v>
      </c>
      <c r="AJ168" s="12">
        <v>2</v>
      </c>
      <c r="AK168" s="12">
        <v>3</v>
      </c>
    </row>
    <row r="169" spans="2:37" ht="21" x14ac:dyDescent="0.35">
      <c r="B169" s="13">
        <v>152</v>
      </c>
      <c r="C169" s="9">
        <v>230621</v>
      </c>
      <c r="D169" s="21" t="s">
        <v>323</v>
      </c>
      <c r="E169" s="12" t="s">
        <v>45</v>
      </c>
      <c r="F169" s="12" t="s">
        <v>324</v>
      </c>
      <c r="G169" s="12">
        <v>3</v>
      </c>
      <c r="H169" s="12">
        <v>3</v>
      </c>
      <c r="I169" s="12">
        <v>158.29</v>
      </c>
      <c r="J169" s="18">
        <v>138.52000000000001</v>
      </c>
      <c r="K169" s="12">
        <v>0.34</v>
      </c>
      <c r="L169" s="12">
        <v>8.9600000000000009</v>
      </c>
      <c r="M169" s="12">
        <v>14.14</v>
      </c>
      <c r="N169" s="12">
        <v>14.44</v>
      </c>
      <c r="O169" s="12">
        <v>-0.36</v>
      </c>
      <c r="P169" s="12">
        <v>-1.51</v>
      </c>
      <c r="Q169" s="12">
        <v>1.48</v>
      </c>
      <c r="R169" s="12">
        <v>1.28</v>
      </c>
      <c r="S169" s="12">
        <v>-0.46</v>
      </c>
      <c r="T169" s="12">
        <v>-0.14000000000000001</v>
      </c>
      <c r="U169" s="12">
        <v>0.46</v>
      </c>
      <c r="V169" s="12">
        <v>0.23</v>
      </c>
      <c r="W169" s="12">
        <v>0.28999999999999998</v>
      </c>
      <c r="X169" s="12">
        <v>0.03</v>
      </c>
      <c r="Y169" s="12">
        <v>0.24</v>
      </c>
      <c r="Z169" s="12">
        <v>0.22</v>
      </c>
      <c r="AA169" s="12">
        <v>0.04</v>
      </c>
      <c r="AB169" s="12">
        <v>0.01</v>
      </c>
      <c r="AC169" s="12">
        <v>0.76</v>
      </c>
      <c r="AD169" s="12">
        <v>-0.6</v>
      </c>
      <c r="AE169" s="12">
        <v>5</v>
      </c>
      <c r="AF169" s="12">
        <v>7.0000000000000007E-2</v>
      </c>
      <c r="AG169" s="12">
        <v>2</v>
      </c>
      <c r="AH169" s="12">
        <v>3</v>
      </c>
      <c r="AI169" s="12">
        <v>2</v>
      </c>
      <c r="AJ169" s="12">
        <v>3</v>
      </c>
      <c r="AK169" s="12">
        <v>4</v>
      </c>
    </row>
    <row r="170" spans="2:37" ht="21" x14ac:dyDescent="0.35">
      <c r="B170" s="13">
        <v>153</v>
      </c>
      <c r="C170" s="9">
        <v>230950</v>
      </c>
      <c r="D170" s="21" t="s">
        <v>327</v>
      </c>
      <c r="E170" s="12" t="s">
        <v>48</v>
      </c>
      <c r="F170" s="12" t="s">
        <v>328</v>
      </c>
      <c r="G170" s="12">
        <v>4</v>
      </c>
      <c r="H170" s="12">
        <v>4</v>
      </c>
      <c r="I170" s="12">
        <v>157.79</v>
      </c>
      <c r="J170" s="18">
        <v>132.37499999999997</v>
      </c>
      <c r="K170" s="12">
        <v>0.44</v>
      </c>
      <c r="L170" s="12">
        <v>9.99</v>
      </c>
      <c r="M170" s="12">
        <v>15.28</v>
      </c>
      <c r="N170" s="12">
        <v>15.53</v>
      </c>
      <c r="O170" s="12">
        <v>-0.46</v>
      </c>
      <c r="P170" s="12">
        <v>-1.07</v>
      </c>
      <c r="Q170" s="12">
        <v>2.33</v>
      </c>
      <c r="R170" s="12">
        <v>2.0299999999999998</v>
      </c>
      <c r="S170" s="12">
        <v>-0.6</v>
      </c>
      <c r="T170" s="12">
        <v>0.43</v>
      </c>
      <c r="U170" s="12">
        <v>0.26</v>
      </c>
      <c r="V170" s="12">
        <v>0.16</v>
      </c>
      <c r="W170" s="12">
        <v>0.17</v>
      </c>
      <c r="X170" s="12">
        <v>0.04</v>
      </c>
      <c r="Y170" s="12">
        <v>0.16</v>
      </c>
      <c r="Z170" s="12">
        <v>0.17</v>
      </c>
      <c r="AA170" s="12">
        <v>0.01</v>
      </c>
      <c r="AB170" s="12">
        <v>-0.01</v>
      </c>
      <c r="AC170" s="12">
        <v>0.27</v>
      </c>
      <c r="AD170" s="12">
        <v>-0.69</v>
      </c>
      <c r="AE170" s="12">
        <v>4.3600000000000003</v>
      </c>
      <c r="AF170" s="12">
        <v>0.13</v>
      </c>
      <c r="AG170" s="12">
        <v>1</v>
      </c>
      <c r="AH170" s="12">
        <v>2</v>
      </c>
      <c r="AI170" s="12">
        <v>1</v>
      </c>
      <c r="AJ170" s="12">
        <v>3</v>
      </c>
      <c r="AK170" s="12">
        <v>4</v>
      </c>
    </row>
    <row r="171" spans="2:37" ht="21" x14ac:dyDescent="0.35">
      <c r="B171" s="13">
        <v>154</v>
      </c>
      <c r="C171" s="9">
        <v>230458</v>
      </c>
      <c r="D171" s="21" t="s">
        <v>329</v>
      </c>
      <c r="E171" s="12" t="s">
        <v>58</v>
      </c>
      <c r="F171" s="12" t="s">
        <v>330</v>
      </c>
      <c r="G171" s="12">
        <v>2</v>
      </c>
      <c r="H171" s="12">
        <v>2</v>
      </c>
      <c r="I171" s="12">
        <v>157.28</v>
      </c>
      <c r="J171" s="18">
        <v>151.54999999999995</v>
      </c>
      <c r="K171" s="12">
        <v>0.56999999999999995</v>
      </c>
      <c r="L171" s="12">
        <v>8.31</v>
      </c>
      <c r="M171" s="12">
        <v>13.19</v>
      </c>
      <c r="N171" s="12">
        <v>12.76</v>
      </c>
      <c r="O171" s="12">
        <v>-0.09</v>
      </c>
      <c r="P171" s="12">
        <v>-0.43</v>
      </c>
      <c r="Q171" s="12">
        <v>1.37</v>
      </c>
      <c r="R171" s="12">
        <v>1.45</v>
      </c>
      <c r="S171" s="12">
        <v>1.68</v>
      </c>
      <c r="T171" s="12">
        <v>1.59</v>
      </c>
      <c r="U171" s="12">
        <v>0.49</v>
      </c>
      <c r="V171" s="12">
        <v>0.27</v>
      </c>
      <c r="W171" s="12">
        <v>0.28999999999999998</v>
      </c>
      <c r="X171" s="12">
        <v>0.04</v>
      </c>
      <c r="Y171" s="12">
        <v>0.31</v>
      </c>
      <c r="Z171" s="12">
        <v>0.3</v>
      </c>
      <c r="AA171" s="12">
        <v>0.05</v>
      </c>
      <c r="AB171" s="12">
        <v>-0.01</v>
      </c>
      <c r="AC171" s="12">
        <v>-0.31</v>
      </c>
      <c r="AD171" s="12">
        <v>-0.51</v>
      </c>
      <c r="AE171" s="12">
        <v>2.84</v>
      </c>
      <c r="AF171" s="12">
        <v>0.17</v>
      </c>
      <c r="AG171" s="12">
        <v>2</v>
      </c>
      <c r="AH171" s="12">
        <v>2</v>
      </c>
      <c r="AI171" s="12">
        <v>2</v>
      </c>
      <c r="AJ171" s="12">
        <v>2</v>
      </c>
      <c r="AK171" s="12">
        <v>5</v>
      </c>
    </row>
    <row r="172" spans="2:37" ht="21" x14ac:dyDescent="0.35">
      <c r="B172" s="13">
        <v>155</v>
      </c>
      <c r="C172" s="9">
        <v>230806</v>
      </c>
      <c r="D172" s="21" t="s">
        <v>325</v>
      </c>
      <c r="E172" s="12" t="s">
        <v>45</v>
      </c>
      <c r="F172" s="12" t="s">
        <v>326</v>
      </c>
      <c r="G172" s="12">
        <v>2</v>
      </c>
      <c r="H172" s="12">
        <v>2</v>
      </c>
      <c r="I172" s="12">
        <v>153.97999999999999</v>
      </c>
      <c r="J172" s="18">
        <v>147.46999999999997</v>
      </c>
      <c r="K172" s="12">
        <v>0.42</v>
      </c>
      <c r="L172" s="12">
        <v>9.3000000000000007</v>
      </c>
      <c r="M172" s="12">
        <v>13.82</v>
      </c>
      <c r="N172" s="12">
        <v>15.02</v>
      </c>
      <c r="O172" s="12">
        <v>0.36</v>
      </c>
      <c r="P172" s="12">
        <v>-0.43</v>
      </c>
      <c r="Q172" s="12">
        <v>1.26</v>
      </c>
      <c r="R172" s="12">
        <v>1.1100000000000001</v>
      </c>
      <c r="S172" s="12">
        <v>1.04</v>
      </c>
      <c r="T172" s="12">
        <v>-0.24</v>
      </c>
      <c r="U172" s="12">
        <v>0.48</v>
      </c>
      <c r="V172" s="12">
        <v>0.23</v>
      </c>
      <c r="W172" s="12">
        <v>0.3</v>
      </c>
      <c r="X172" s="12">
        <v>0.03</v>
      </c>
      <c r="Y172" s="12">
        <v>0.26</v>
      </c>
      <c r="Z172" s="12">
        <v>0.22</v>
      </c>
      <c r="AA172" s="12">
        <v>0.04</v>
      </c>
      <c r="AB172" s="12">
        <v>0.01</v>
      </c>
      <c r="AC172" s="12">
        <v>0.31</v>
      </c>
      <c r="AD172" s="12">
        <v>-0.4</v>
      </c>
      <c r="AE172" s="12">
        <v>5.26</v>
      </c>
      <c r="AF172" s="12">
        <v>0.08</v>
      </c>
      <c r="AG172" s="12">
        <v>2</v>
      </c>
      <c r="AH172" s="12">
        <v>2</v>
      </c>
      <c r="AI172" s="12">
        <v>2</v>
      </c>
      <c r="AJ172" s="12">
        <v>2</v>
      </c>
      <c r="AK172" s="12">
        <v>4</v>
      </c>
    </row>
    <row r="173" spans="2:37" ht="21" x14ac:dyDescent="0.35">
      <c r="B173" s="13">
        <v>156</v>
      </c>
      <c r="C173" s="9">
        <v>230343</v>
      </c>
      <c r="D173" s="21" t="s">
        <v>337</v>
      </c>
      <c r="E173" s="12" t="s">
        <v>48</v>
      </c>
      <c r="F173" s="12" t="s">
        <v>338</v>
      </c>
      <c r="G173" s="12">
        <v>2</v>
      </c>
      <c r="H173" s="12">
        <v>2</v>
      </c>
      <c r="I173" s="12">
        <v>159.68</v>
      </c>
      <c r="J173" s="18">
        <v>123.33000000000003</v>
      </c>
      <c r="K173" s="12">
        <v>0.48</v>
      </c>
      <c r="L173" s="12">
        <v>9.36</v>
      </c>
      <c r="M173" s="12">
        <v>14.46</v>
      </c>
      <c r="N173" s="12">
        <v>14.12</v>
      </c>
      <c r="O173" s="12">
        <v>-0.6</v>
      </c>
      <c r="P173" s="12">
        <v>-1.3</v>
      </c>
      <c r="Q173" s="12">
        <v>2.15</v>
      </c>
      <c r="R173" s="12">
        <v>1.91</v>
      </c>
      <c r="S173" s="12">
        <v>-6.56</v>
      </c>
      <c r="T173" s="12">
        <v>-1.79</v>
      </c>
      <c r="U173" s="12">
        <v>0.33</v>
      </c>
      <c r="V173" s="12">
        <v>0.2</v>
      </c>
      <c r="W173" s="12">
        <v>0.2</v>
      </c>
      <c r="X173" s="12">
        <v>0.03</v>
      </c>
      <c r="Y173" s="12">
        <v>0.23</v>
      </c>
      <c r="Z173" s="12">
        <v>0.22</v>
      </c>
      <c r="AA173" s="12">
        <v>0.03</v>
      </c>
      <c r="AB173" s="12">
        <v>-0.01</v>
      </c>
      <c r="AC173" s="12">
        <v>0.5</v>
      </c>
      <c r="AD173" s="12">
        <v>-0.73</v>
      </c>
      <c r="AE173" s="12">
        <v>4.4000000000000004</v>
      </c>
      <c r="AF173" s="12">
        <v>0.1</v>
      </c>
      <c r="AG173" s="12">
        <v>1</v>
      </c>
      <c r="AH173" s="12">
        <v>2</v>
      </c>
      <c r="AI173" s="12">
        <v>1</v>
      </c>
      <c r="AJ173" s="12">
        <v>2</v>
      </c>
      <c r="AK173" s="12">
        <v>4</v>
      </c>
    </row>
  </sheetData>
  <mergeCells count="1">
    <mergeCell ref="AH13:AJ13"/>
  </mergeCells>
  <phoneticPr fontId="5" type="noConversion"/>
  <conditionalFormatting sqref="D18:D173">
    <cfRule type="duplicateValues" dxfId="60" priority="46"/>
  </conditionalFormatting>
  <conditionalFormatting sqref="I3:J13 L3:S13 U3:AD13 AF3:AF13 L15:S15 U15:AD15 AF18:AF173">
    <cfRule type="cellIs" dxfId="59" priority="34" operator="greaterThanOrEqual">
      <formula>I$3</formula>
    </cfRule>
    <cfRule type="cellIs" dxfId="58" priority="35" operator="greaterThanOrEqual">
      <formula>I$4</formula>
    </cfRule>
    <cfRule type="cellIs" dxfId="57" priority="36" operator="greaterThanOrEqual">
      <formula>I$5</formula>
    </cfRule>
    <cfRule type="cellIs" dxfId="56" priority="37" operator="greaterThanOrEqual">
      <formula>I$6</formula>
    </cfRule>
  </conditionalFormatting>
  <conditionalFormatting sqref="I18:J173">
    <cfRule type="cellIs" dxfId="55" priority="55" operator="greaterThanOrEqual">
      <formula>I$3</formula>
    </cfRule>
    <cfRule type="cellIs" dxfId="54" priority="56" operator="greaterThanOrEqual">
      <formula>I$4</formula>
    </cfRule>
    <cfRule type="cellIs" dxfId="53" priority="58" operator="greaterThanOrEqual">
      <formula>I$6</formula>
    </cfRule>
    <cfRule type="cellIs" dxfId="52" priority="57" operator="greaterThanOrEqual">
      <formula>I$5</formula>
    </cfRule>
  </conditionalFormatting>
  <conditionalFormatting sqref="K3:K13 I15:K15 T15 AE15:AF15 K18:K77 AE18:AE77 K79 AE79 K81:K115 AE81:AE115 K117:K173 AE117:AE173">
    <cfRule type="cellIs" dxfId="51" priority="16" operator="lessThanOrEqual">
      <formula>I$5</formula>
    </cfRule>
    <cfRule type="cellIs" dxfId="50" priority="14" operator="lessThanOrEqual">
      <formula>I$3</formula>
    </cfRule>
    <cfRule type="cellIs" dxfId="49" priority="15" operator="lessThanOrEqual">
      <formula>I$4</formula>
    </cfRule>
    <cfRule type="cellIs" dxfId="48" priority="17" operator="lessThanOrEqual">
      <formula>I$6</formula>
    </cfRule>
  </conditionalFormatting>
  <conditionalFormatting sqref="K1:Q1 J14:Q14 J16:Q16">
    <cfRule type="cellIs" dxfId="47" priority="26" operator="greaterThanOrEqual">
      <formula>L$3</formula>
    </cfRule>
    <cfRule type="cellIs" dxfId="46" priority="27" operator="greaterThanOrEqual">
      <formula>L$4</formula>
    </cfRule>
    <cfRule type="cellIs" dxfId="45" priority="28" operator="greaterThanOrEqual">
      <formula>L$5</formula>
    </cfRule>
    <cfRule type="cellIs" dxfId="44" priority="29" operator="greaterThanOrEqual">
      <formula>L$6</formula>
    </cfRule>
  </conditionalFormatting>
  <conditionalFormatting sqref="L18:S173">
    <cfRule type="cellIs" dxfId="43" priority="39" operator="greaterThanOrEqual">
      <formula>L$4</formula>
    </cfRule>
    <cfRule type="cellIs" dxfId="42" priority="40" operator="greaterThanOrEqual">
      <formula>L$5</formula>
    </cfRule>
    <cfRule type="cellIs" dxfId="41" priority="41" operator="greaterThanOrEqual">
      <formula>L$6</formula>
    </cfRule>
    <cfRule type="cellIs" dxfId="40" priority="38" operator="greaterThanOrEqual">
      <formula>L$3</formula>
    </cfRule>
  </conditionalFormatting>
  <conditionalFormatting sqref="S1:U1 S14:U14 S16:U16">
    <cfRule type="cellIs" dxfId="39" priority="90" operator="lessThanOrEqual">
      <formula>#REF!</formula>
    </cfRule>
    <cfRule type="cellIs" dxfId="38" priority="89" operator="lessThanOrEqual">
      <formula>#REF!</formula>
    </cfRule>
    <cfRule type="cellIs" dxfId="37" priority="88" operator="lessThanOrEqual">
      <formula>#REF!</formula>
    </cfRule>
    <cfRule type="cellIs" dxfId="36" priority="87" operator="lessThanOrEqual">
      <formula>#REF!</formula>
    </cfRule>
  </conditionalFormatting>
  <conditionalFormatting sqref="T3:T13">
    <cfRule type="cellIs" dxfId="35" priority="7" operator="lessThanOrEqual">
      <formula>T$5</formula>
    </cfRule>
    <cfRule type="cellIs" dxfId="34" priority="8" operator="lessThanOrEqual">
      <formula>T$6</formula>
    </cfRule>
    <cfRule type="cellIs" dxfId="33" priority="5" operator="lessThanOrEqual">
      <formula>T$3</formula>
    </cfRule>
    <cfRule type="cellIs" dxfId="32" priority="6" operator="lessThanOrEqual">
      <formula>T$4</formula>
    </cfRule>
  </conditionalFormatting>
  <conditionalFormatting sqref="T18:T173">
    <cfRule type="cellIs" dxfId="31" priority="12" operator="lessThanOrEqual">
      <formula>T$6</formula>
    </cfRule>
    <cfRule type="cellIs" dxfId="30" priority="11" operator="lessThanOrEqual">
      <formula>T$5</formula>
    </cfRule>
    <cfRule type="cellIs" dxfId="29" priority="10" operator="lessThanOrEqual">
      <formula>T$4</formula>
    </cfRule>
    <cfRule type="cellIs" dxfId="28" priority="9" operator="lessThanOrEqual">
      <formula>T$3</formula>
    </cfRule>
  </conditionalFormatting>
  <conditionalFormatting sqref="U18:AD77 U78:AC78 U79:AD79 U80:AC80 U81:AD115 U116:AC116 U117:AD173">
    <cfRule type="cellIs" dxfId="27" priority="75" operator="greaterThanOrEqual">
      <formula>U$3</formula>
    </cfRule>
    <cfRule type="cellIs" dxfId="26" priority="76" operator="greaterThanOrEqual">
      <formula>U$4</formula>
    </cfRule>
    <cfRule type="cellIs" dxfId="25" priority="77" operator="greaterThanOrEqual">
      <formula>U$5</formula>
    </cfRule>
    <cfRule type="cellIs" dxfId="24" priority="78" operator="greaterThanOrEqual">
      <formula>U$6</formula>
    </cfRule>
  </conditionalFormatting>
  <conditionalFormatting sqref="V1:AD1 V14:AD14 V16:AD16">
    <cfRule type="cellIs" dxfId="23" priority="107" operator="greaterThanOrEqual">
      <formula>U$3</formula>
    </cfRule>
    <cfRule type="cellIs" dxfId="22" priority="108" operator="greaterThanOrEqual">
      <formula>U$4</formula>
    </cfRule>
    <cfRule type="cellIs" dxfId="21" priority="109" operator="greaterThanOrEqual">
      <formula>U$5</formula>
    </cfRule>
    <cfRule type="cellIs" dxfId="20" priority="110" operator="greaterThanOrEqual">
      <formula>U$6</formula>
    </cfRule>
  </conditionalFormatting>
  <conditionalFormatting sqref="AE3:AE13">
    <cfRule type="cellIs" dxfId="19" priority="2" operator="lessThanOrEqual">
      <formula>AE$4</formula>
    </cfRule>
    <cfRule type="cellIs" dxfId="18" priority="3" operator="lessThanOrEqual">
      <formula>AE$5</formula>
    </cfRule>
    <cfRule type="cellIs" dxfId="17" priority="1" operator="lessThanOrEqual">
      <formula>AE$3</formula>
    </cfRule>
    <cfRule type="cellIs" dxfId="16" priority="4" operator="lessThanOrEqual">
      <formula>AE$6</formula>
    </cfRule>
  </conditionalFormatting>
  <conditionalFormatting sqref="AG1 AG14 AG16">
    <cfRule type="cellIs" dxfId="15" priority="147" operator="lessThanOrEqual">
      <formula>#REF!</formula>
    </cfRule>
    <cfRule type="cellIs" dxfId="14" priority="148" operator="lessThanOrEqual">
      <formula>#REF!</formula>
    </cfRule>
    <cfRule type="cellIs" dxfId="13" priority="149" operator="lessThanOrEqual">
      <formula>#REF!</formula>
    </cfRule>
    <cfRule type="cellIs" dxfId="12" priority="150" operator="lessThanOrEqual">
      <formula>#REF!</formula>
    </cfRule>
  </conditionalFormatting>
  <conditionalFormatting sqref="AG15:AK15">
    <cfRule type="cellIs" dxfId="11" priority="186" operator="lessThanOrEqual">
      <formula>#REF!</formula>
    </cfRule>
    <cfRule type="cellIs" dxfId="10" priority="183" operator="lessThanOrEqual">
      <formula>#REF!</formula>
    </cfRule>
    <cfRule type="cellIs" dxfId="9" priority="184" operator="lessThanOrEqual">
      <formula>#REF!</formula>
    </cfRule>
    <cfRule type="cellIs" dxfId="8" priority="185" operator="lessThanOrEqual">
      <formula>#REF!</formula>
    </cfRule>
  </conditionalFormatting>
  <conditionalFormatting sqref="AH1 AH14 AH16">
    <cfRule type="cellIs" dxfId="7" priority="176" operator="greaterThanOrEqual">
      <formula>AF$4</formula>
    </cfRule>
    <cfRule type="cellIs" dxfId="6" priority="177" operator="greaterThanOrEqual">
      <formula>AF$5</formula>
    </cfRule>
    <cfRule type="cellIs" dxfId="5" priority="178" operator="greaterThanOrEqual">
      <formula>AF$6</formula>
    </cfRule>
    <cfRule type="cellIs" dxfId="4" priority="175" operator="greaterThanOrEqual">
      <formula>AF$3</formula>
    </cfRule>
  </conditionalFormatting>
  <conditionalFormatting sqref="AI1:AJ1 AI14:AJ14 AI16:AJ16">
    <cfRule type="cellIs" dxfId="3" priority="71" operator="greaterThanOrEqual">
      <formula>I$3</formula>
    </cfRule>
    <cfRule type="cellIs" dxfId="2" priority="72" operator="greaterThanOrEqual">
      <formula>I$4</formula>
    </cfRule>
    <cfRule type="cellIs" dxfId="1" priority="73" operator="greaterThanOrEqual">
      <formula>I$5</formula>
    </cfRule>
    <cfRule type="cellIs" dxfId="0" priority="74" operator="greaterThanOrEqual">
      <formula>I$6</formula>
    </cfRule>
  </conditionalFormatting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Buchholz</dc:creator>
  <cp:lastModifiedBy>Tim Leeming</cp:lastModifiedBy>
  <dcterms:created xsi:type="dcterms:W3CDTF">2024-09-16T10:48:12Z</dcterms:created>
  <dcterms:modified xsi:type="dcterms:W3CDTF">2024-09-17T01:01:48Z</dcterms:modified>
</cp:coreProperties>
</file>